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22026D6D-DA40-400E-8F71-899C728270D1}" xr6:coauthVersionLast="47" xr6:coauthVersionMax="47" xr10:uidLastSave="{00000000-0000-0000-0000-000000000000}"/>
  <bookViews>
    <workbookView xWindow="28680" yWindow="-120" windowWidth="29040" windowHeight="15840" activeTab="3" xr2:uid="{84984FE9-D408-48EE-B106-690DF49EF618}"/>
  </bookViews>
  <sheets>
    <sheet name="Rekapitulace" sheetId="1" r:id="rId1"/>
    <sheet name="003-01" sheetId="2" r:id="rId2"/>
    <sheet name="003-02" sheetId="3" r:id="rId3"/>
    <sheet name="003-03" sheetId="4" r:id="rId4"/>
  </sheets>
  <definedNames>
    <definedName name="_xlnm.Print_Area" localSheetId="1">'003-01'!$A$1:$M$40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1" l="1"/>
  <c r="E15" i="1"/>
  <c r="E16" i="1"/>
  <c r="E14" i="1"/>
  <c r="D21" i="1"/>
  <c r="I1253" i="3" l="1"/>
  <c r="G36" i="2"/>
  <c r="M40" i="4" l="1"/>
  <c r="J40" i="4"/>
  <c r="G40" i="4"/>
  <c r="M1249" i="3" l="1"/>
  <c r="K1249" i="3"/>
  <c r="N1249" i="3" s="1"/>
  <c r="M1248" i="3"/>
  <c r="K1248" i="3"/>
  <c r="L1248" i="3" s="1"/>
  <c r="M1247" i="3"/>
  <c r="L1247" i="3"/>
  <c r="K1247" i="3"/>
  <c r="N1247" i="3" s="1"/>
  <c r="M1246" i="3"/>
  <c r="K1246" i="3"/>
  <c r="N1246" i="3" s="1"/>
  <c r="M1245" i="3"/>
  <c r="K1245" i="3"/>
  <c r="L1245" i="3" s="1"/>
  <c r="M1244" i="3"/>
  <c r="K1244" i="3"/>
  <c r="L1244" i="3" s="1"/>
  <c r="M1243" i="3"/>
  <c r="K1243" i="3"/>
  <c r="N1243" i="3" s="1"/>
  <c r="M1242" i="3"/>
  <c r="K1242" i="3"/>
  <c r="N1242" i="3" s="1"/>
  <c r="M1241" i="3"/>
  <c r="K1241" i="3"/>
  <c r="N1241" i="3" s="1"/>
  <c r="M1240" i="3"/>
  <c r="K1240" i="3"/>
  <c r="L1240" i="3" s="1"/>
  <c r="M1239" i="3"/>
  <c r="K1239" i="3"/>
  <c r="N1239" i="3" s="1"/>
  <c r="M1238" i="3"/>
  <c r="K1238" i="3"/>
  <c r="N1238" i="3" s="1"/>
  <c r="O1238" i="3" s="1"/>
  <c r="M1237" i="3"/>
  <c r="K1237" i="3"/>
  <c r="L1237" i="3" s="1"/>
  <c r="N1236" i="3"/>
  <c r="M1236" i="3"/>
  <c r="K1236" i="3"/>
  <c r="L1236" i="3" s="1"/>
  <c r="M1235" i="3"/>
  <c r="K1235" i="3"/>
  <c r="N1235" i="3" s="1"/>
  <c r="M1234" i="3"/>
  <c r="K1234" i="3"/>
  <c r="N1234" i="3" s="1"/>
  <c r="M1233" i="3"/>
  <c r="K1233" i="3"/>
  <c r="N1233" i="3" s="1"/>
  <c r="M1232" i="3"/>
  <c r="K1232" i="3"/>
  <c r="L1232" i="3" s="1"/>
  <c r="M1231" i="3"/>
  <c r="K1231" i="3"/>
  <c r="N1231" i="3" s="1"/>
  <c r="M1230" i="3"/>
  <c r="K1230" i="3"/>
  <c r="N1230" i="3" s="1"/>
  <c r="M1229" i="3"/>
  <c r="K1229" i="3"/>
  <c r="L1229" i="3" s="1"/>
  <c r="M1228" i="3"/>
  <c r="K1228" i="3"/>
  <c r="L1228" i="3" s="1"/>
  <c r="M1227" i="3"/>
  <c r="K1227" i="3"/>
  <c r="N1227" i="3" s="1"/>
  <c r="M1226" i="3"/>
  <c r="K1226" i="3"/>
  <c r="N1226" i="3" s="1"/>
  <c r="M1225" i="3"/>
  <c r="K1225" i="3"/>
  <c r="N1225" i="3" s="1"/>
  <c r="M1224" i="3"/>
  <c r="K1224" i="3"/>
  <c r="L1224" i="3" s="1"/>
  <c r="M1223" i="3"/>
  <c r="K1223" i="3"/>
  <c r="N1223" i="3" s="1"/>
  <c r="O1223" i="3" s="1"/>
  <c r="M1222" i="3"/>
  <c r="K1222" i="3"/>
  <c r="N1222" i="3" s="1"/>
  <c r="N1221" i="3"/>
  <c r="M1221" i="3"/>
  <c r="K1221" i="3"/>
  <c r="L1221" i="3" s="1"/>
  <c r="M1220" i="3"/>
  <c r="K1220" i="3"/>
  <c r="L1220" i="3" s="1"/>
  <c r="M1219" i="3"/>
  <c r="K1219" i="3"/>
  <c r="N1219" i="3" s="1"/>
  <c r="M1218" i="3"/>
  <c r="K1218" i="3"/>
  <c r="N1218" i="3" s="1"/>
  <c r="M1217" i="3"/>
  <c r="K1217" i="3"/>
  <c r="N1217" i="3" s="1"/>
  <c r="M1216" i="3"/>
  <c r="K1216" i="3"/>
  <c r="L1216" i="3" s="1"/>
  <c r="M1215" i="3"/>
  <c r="K1215" i="3"/>
  <c r="N1215" i="3" s="1"/>
  <c r="M1214" i="3"/>
  <c r="K1214" i="3"/>
  <c r="N1214" i="3" s="1"/>
  <c r="M1213" i="3"/>
  <c r="K1213" i="3"/>
  <c r="L1213" i="3" s="1"/>
  <c r="M1212" i="3"/>
  <c r="K1212" i="3"/>
  <c r="L1212" i="3" s="1"/>
  <c r="M1211" i="3"/>
  <c r="K1211" i="3"/>
  <c r="N1211" i="3" s="1"/>
  <c r="M1210" i="3"/>
  <c r="K1210" i="3"/>
  <c r="N1210" i="3" s="1"/>
  <c r="M1209" i="3"/>
  <c r="K1209" i="3"/>
  <c r="N1209" i="3" s="1"/>
  <c r="M1208" i="3"/>
  <c r="K1208" i="3"/>
  <c r="L1208" i="3" s="1"/>
  <c r="M1207" i="3"/>
  <c r="K1207" i="3"/>
  <c r="N1207" i="3" s="1"/>
  <c r="M1206" i="3"/>
  <c r="K1206" i="3"/>
  <c r="N1206" i="3" s="1"/>
  <c r="O1206" i="3" s="1"/>
  <c r="N1205" i="3"/>
  <c r="M1205" i="3"/>
  <c r="K1205" i="3"/>
  <c r="L1205" i="3" s="1"/>
  <c r="M1204" i="3"/>
  <c r="K1204" i="3"/>
  <c r="L1204" i="3" s="1"/>
  <c r="M1203" i="3"/>
  <c r="K1203" i="3"/>
  <c r="N1203" i="3" s="1"/>
  <c r="O1203" i="3" s="1"/>
  <c r="M1202" i="3"/>
  <c r="K1202" i="3"/>
  <c r="N1202" i="3" s="1"/>
  <c r="M1201" i="3"/>
  <c r="K1201" i="3"/>
  <c r="N1201" i="3" s="1"/>
  <c r="M1200" i="3"/>
  <c r="K1200" i="3"/>
  <c r="L1200" i="3" s="1"/>
  <c r="M1199" i="3"/>
  <c r="K1199" i="3"/>
  <c r="N1199" i="3" s="1"/>
  <c r="O1199" i="3" s="1"/>
  <c r="M1198" i="3"/>
  <c r="K1198" i="3"/>
  <c r="N1198" i="3" s="1"/>
  <c r="M1197" i="3"/>
  <c r="K1197" i="3"/>
  <c r="L1197" i="3" s="1"/>
  <c r="M1196" i="3"/>
  <c r="K1196" i="3"/>
  <c r="L1196" i="3" s="1"/>
  <c r="M1195" i="3"/>
  <c r="K1195" i="3"/>
  <c r="N1195" i="3" s="1"/>
  <c r="O1195" i="3" s="1"/>
  <c r="M1194" i="3"/>
  <c r="O1194" i="3" s="1"/>
  <c r="K1194" i="3"/>
  <c r="N1194" i="3" s="1"/>
  <c r="M1193" i="3"/>
  <c r="K1193" i="3"/>
  <c r="N1193" i="3" s="1"/>
  <c r="M1192" i="3"/>
  <c r="K1192" i="3"/>
  <c r="L1192" i="3" s="1"/>
  <c r="M1191" i="3"/>
  <c r="K1191" i="3"/>
  <c r="N1191" i="3" s="1"/>
  <c r="O1191" i="3" s="1"/>
  <c r="M1190" i="3"/>
  <c r="K1190" i="3"/>
  <c r="N1190" i="3" s="1"/>
  <c r="M1189" i="3"/>
  <c r="K1189" i="3"/>
  <c r="L1189" i="3" s="1"/>
  <c r="M1188" i="3"/>
  <c r="K1188" i="3"/>
  <c r="L1188" i="3" s="1"/>
  <c r="M1187" i="3"/>
  <c r="K1187" i="3"/>
  <c r="N1187" i="3" s="1"/>
  <c r="M1186" i="3"/>
  <c r="O1186" i="3" s="1"/>
  <c r="K1186" i="3"/>
  <c r="N1186" i="3" s="1"/>
  <c r="M1185" i="3"/>
  <c r="K1185" i="3"/>
  <c r="N1185" i="3" s="1"/>
  <c r="M1184" i="3"/>
  <c r="K1184" i="3"/>
  <c r="L1184" i="3" s="1"/>
  <c r="M1183" i="3"/>
  <c r="K1183" i="3"/>
  <c r="N1183" i="3" s="1"/>
  <c r="M1182" i="3"/>
  <c r="K1182" i="3"/>
  <c r="N1182" i="3" s="1"/>
  <c r="M1181" i="3"/>
  <c r="K1181" i="3"/>
  <c r="L1181" i="3" s="1"/>
  <c r="M1180" i="3"/>
  <c r="K1180" i="3"/>
  <c r="L1180" i="3" s="1"/>
  <c r="M1179" i="3"/>
  <c r="K1179" i="3"/>
  <c r="N1179" i="3" s="1"/>
  <c r="M1178" i="3"/>
  <c r="K1178" i="3"/>
  <c r="N1178" i="3" s="1"/>
  <c r="M1177" i="3"/>
  <c r="K1177" i="3"/>
  <c r="N1177" i="3" s="1"/>
  <c r="M1176" i="3"/>
  <c r="K1176" i="3"/>
  <c r="L1176" i="3" s="1"/>
  <c r="M1175" i="3"/>
  <c r="K1175" i="3"/>
  <c r="N1175" i="3" s="1"/>
  <c r="M1174" i="3"/>
  <c r="K1174" i="3"/>
  <c r="N1174" i="3" s="1"/>
  <c r="O1174" i="3" s="1"/>
  <c r="M1173" i="3"/>
  <c r="K1173" i="3"/>
  <c r="L1173" i="3" s="1"/>
  <c r="M1172" i="3"/>
  <c r="K1172" i="3"/>
  <c r="L1172" i="3" s="1"/>
  <c r="M1171" i="3"/>
  <c r="K1171" i="3"/>
  <c r="N1171" i="3" s="1"/>
  <c r="M1170" i="3"/>
  <c r="K1170" i="3"/>
  <c r="N1170" i="3" s="1"/>
  <c r="M1169" i="3"/>
  <c r="K1169" i="3"/>
  <c r="N1169" i="3" s="1"/>
  <c r="M1168" i="3"/>
  <c r="K1168" i="3"/>
  <c r="L1168" i="3" s="1"/>
  <c r="M1167" i="3"/>
  <c r="K1167" i="3"/>
  <c r="N1167" i="3" s="1"/>
  <c r="O1167" i="3" s="1"/>
  <c r="M1166" i="3"/>
  <c r="K1166" i="3"/>
  <c r="N1166" i="3" s="1"/>
  <c r="O1166" i="3" s="1"/>
  <c r="M1165" i="3"/>
  <c r="K1165" i="3"/>
  <c r="L1165" i="3" s="1"/>
  <c r="M1164" i="3"/>
  <c r="K1164" i="3"/>
  <c r="L1164" i="3" s="1"/>
  <c r="M1163" i="3"/>
  <c r="K1163" i="3"/>
  <c r="N1163" i="3" s="1"/>
  <c r="O1163" i="3" s="1"/>
  <c r="M1162" i="3"/>
  <c r="K1162" i="3"/>
  <c r="N1162" i="3" s="1"/>
  <c r="M1161" i="3"/>
  <c r="K1161" i="3"/>
  <c r="N1161" i="3" s="1"/>
  <c r="M1160" i="3"/>
  <c r="K1160" i="3"/>
  <c r="N1160" i="3" s="1"/>
  <c r="M1159" i="3"/>
  <c r="K1159" i="3"/>
  <c r="N1159" i="3" s="1"/>
  <c r="O1159" i="3" s="1"/>
  <c r="M1158" i="3"/>
  <c r="K1158" i="3"/>
  <c r="N1158" i="3" s="1"/>
  <c r="M1157" i="3"/>
  <c r="K1157" i="3"/>
  <c r="L1157" i="3" s="1"/>
  <c r="M1156" i="3"/>
  <c r="K1156" i="3"/>
  <c r="L1156" i="3" s="1"/>
  <c r="M1155" i="3"/>
  <c r="K1155" i="3"/>
  <c r="N1155" i="3" s="1"/>
  <c r="M1154" i="3"/>
  <c r="K1154" i="3"/>
  <c r="N1154" i="3" s="1"/>
  <c r="M1153" i="3"/>
  <c r="K1153" i="3"/>
  <c r="N1153" i="3" s="1"/>
  <c r="M1152" i="3"/>
  <c r="K1152" i="3"/>
  <c r="N1152" i="3" s="1"/>
  <c r="M1151" i="3"/>
  <c r="K1151" i="3"/>
  <c r="N1151" i="3" s="1"/>
  <c r="M1150" i="3"/>
  <c r="K1150" i="3"/>
  <c r="N1150" i="3" s="1"/>
  <c r="O1150" i="3" s="1"/>
  <c r="M1149" i="3"/>
  <c r="K1149" i="3"/>
  <c r="N1149" i="3" s="1"/>
  <c r="M1142" i="3"/>
  <c r="K1142" i="3"/>
  <c r="N1142" i="3" s="1"/>
  <c r="M1141" i="3"/>
  <c r="K1141" i="3"/>
  <c r="N1141" i="3" s="1"/>
  <c r="O1141" i="3" s="1"/>
  <c r="M1140" i="3"/>
  <c r="K1140" i="3"/>
  <c r="L1140" i="3" s="1"/>
  <c r="M1139" i="3"/>
  <c r="K1139" i="3"/>
  <c r="N1139" i="3" s="1"/>
  <c r="M1138" i="3"/>
  <c r="K1138" i="3"/>
  <c r="L1138" i="3" s="1"/>
  <c r="M1137" i="3"/>
  <c r="L1137" i="3"/>
  <c r="K1137" i="3"/>
  <c r="N1137" i="3" s="1"/>
  <c r="M1136" i="3"/>
  <c r="K1136" i="3"/>
  <c r="N1136" i="3" s="1"/>
  <c r="M1135" i="3"/>
  <c r="K1135" i="3"/>
  <c r="L1135" i="3" s="1"/>
  <c r="M1134" i="3"/>
  <c r="K1134" i="3"/>
  <c r="N1134" i="3" s="1"/>
  <c r="N1133" i="3"/>
  <c r="M1133" i="3"/>
  <c r="K1133" i="3"/>
  <c r="L1133" i="3" s="1"/>
  <c r="M1132" i="3"/>
  <c r="K1132" i="3"/>
  <c r="L1132" i="3" s="1"/>
  <c r="M1131" i="3"/>
  <c r="K1131" i="3"/>
  <c r="N1131" i="3" s="1"/>
  <c r="M1130" i="3"/>
  <c r="K1130" i="3"/>
  <c r="L1130" i="3" s="1"/>
  <c r="M1129" i="3"/>
  <c r="K1129" i="3"/>
  <c r="N1129" i="3" s="1"/>
  <c r="M1128" i="3"/>
  <c r="K1128" i="3"/>
  <c r="N1128" i="3" s="1"/>
  <c r="M1127" i="3"/>
  <c r="K1127" i="3"/>
  <c r="N1127" i="3" s="1"/>
  <c r="M1126" i="3"/>
  <c r="K1126" i="3"/>
  <c r="N1126" i="3" s="1"/>
  <c r="M1125" i="3"/>
  <c r="K1125" i="3"/>
  <c r="L1125" i="3" s="1"/>
  <c r="M1124" i="3"/>
  <c r="K1124" i="3"/>
  <c r="L1124" i="3" s="1"/>
  <c r="N1123" i="3"/>
  <c r="M1123" i="3"/>
  <c r="O1123" i="3" s="1"/>
  <c r="L1123" i="3"/>
  <c r="K1123" i="3"/>
  <c r="N1122" i="3"/>
  <c r="M1122" i="3"/>
  <c r="O1122" i="3" s="1"/>
  <c r="K1122" i="3"/>
  <c r="L1122" i="3" s="1"/>
  <c r="M1121" i="3"/>
  <c r="K1121" i="3"/>
  <c r="N1121" i="3" s="1"/>
  <c r="M1120" i="3"/>
  <c r="K1120" i="3"/>
  <c r="N1120" i="3" s="1"/>
  <c r="M1119" i="3"/>
  <c r="K1119" i="3"/>
  <c r="N1119" i="3" s="1"/>
  <c r="M1118" i="3"/>
  <c r="K1118" i="3"/>
  <c r="N1118" i="3" s="1"/>
  <c r="M1117" i="3"/>
  <c r="K1117" i="3"/>
  <c r="N1117" i="3" s="1"/>
  <c r="M1116" i="3"/>
  <c r="K1116" i="3"/>
  <c r="L1116" i="3" s="1"/>
  <c r="M1115" i="3"/>
  <c r="K1115" i="3"/>
  <c r="L1115" i="3" s="1"/>
  <c r="M1114" i="3"/>
  <c r="K1114" i="3"/>
  <c r="L1114" i="3" s="1"/>
  <c r="M1113" i="3"/>
  <c r="K1113" i="3"/>
  <c r="N1113" i="3" s="1"/>
  <c r="M1112" i="3"/>
  <c r="K1112" i="3"/>
  <c r="N1112" i="3" s="1"/>
  <c r="M1111" i="3"/>
  <c r="K1111" i="3"/>
  <c r="N1111" i="3" s="1"/>
  <c r="M1110" i="3"/>
  <c r="K1110" i="3"/>
  <c r="N1110" i="3" s="1"/>
  <c r="M1109" i="3"/>
  <c r="K1109" i="3"/>
  <c r="N1109" i="3" s="1"/>
  <c r="O1109" i="3" s="1"/>
  <c r="M1108" i="3"/>
  <c r="K1108" i="3"/>
  <c r="L1108" i="3" s="1"/>
  <c r="M1107" i="3"/>
  <c r="K1107" i="3"/>
  <c r="N1107" i="3" s="1"/>
  <c r="N1106" i="3"/>
  <c r="M1106" i="3"/>
  <c r="O1106" i="3" s="1"/>
  <c r="K1106" i="3"/>
  <c r="L1106" i="3" s="1"/>
  <c r="M1105" i="3"/>
  <c r="K1105" i="3"/>
  <c r="N1105" i="3" s="1"/>
  <c r="M1104" i="3"/>
  <c r="K1104" i="3"/>
  <c r="N1104" i="3" s="1"/>
  <c r="M1103" i="3"/>
  <c r="K1103" i="3"/>
  <c r="L1103" i="3" s="1"/>
  <c r="M1102" i="3"/>
  <c r="K1102" i="3"/>
  <c r="N1102" i="3" s="1"/>
  <c r="N1101" i="3"/>
  <c r="M1101" i="3"/>
  <c r="L1101" i="3"/>
  <c r="K1101" i="3"/>
  <c r="M1100" i="3"/>
  <c r="K1100" i="3"/>
  <c r="L1100" i="3" s="1"/>
  <c r="M1099" i="3"/>
  <c r="K1099" i="3"/>
  <c r="N1099" i="3" s="1"/>
  <c r="M1098" i="3"/>
  <c r="K1098" i="3"/>
  <c r="L1098" i="3" s="1"/>
  <c r="M1097" i="3"/>
  <c r="K1097" i="3"/>
  <c r="N1097" i="3" s="1"/>
  <c r="M1096" i="3"/>
  <c r="K1096" i="3"/>
  <c r="N1096" i="3" s="1"/>
  <c r="M1095" i="3"/>
  <c r="L1095" i="3"/>
  <c r="K1095" i="3"/>
  <c r="N1095" i="3" s="1"/>
  <c r="M1094" i="3"/>
  <c r="K1094" i="3"/>
  <c r="N1094" i="3" s="1"/>
  <c r="O1094" i="3" s="1"/>
  <c r="M1093" i="3"/>
  <c r="K1093" i="3"/>
  <c r="L1093" i="3" s="1"/>
  <c r="M1092" i="3"/>
  <c r="K1092" i="3"/>
  <c r="L1092" i="3" s="1"/>
  <c r="N1091" i="3"/>
  <c r="M1091" i="3"/>
  <c r="K1091" i="3"/>
  <c r="L1091" i="3" s="1"/>
  <c r="M1090" i="3"/>
  <c r="K1090" i="3"/>
  <c r="L1090" i="3" s="1"/>
  <c r="M1089" i="3"/>
  <c r="K1089" i="3"/>
  <c r="N1089" i="3" s="1"/>
  <c r="O1089" i="3" s="1"/>
  <c r="M1088" i="3"/>
  <c r="K1088" i="3"/>
  <c r="N1088" i="3" s="1"/>
  <c r="M1087" i="3"/>
  <c r="K1087" i="3"/>
  <c r="N1087" i="3" s="1"/>
  <c r="M1086" i="3"/>
  <c r="K1086" i="3"/>
  <c r="N1086" i="3" s="1"/>
  <c r="M1085" i="3"/>
  <c r="K1085" i="3"/>
  <c r="L1085" i="3" s="1"/>
  <c r="M1084" i="3"/>
  <c r="K1084" i="3"/>
  <c r="L1084" i="3" s="1"/>
  <c r="M1083" i="3"/>
  <c r="K1083" i="3"/>
  <c r="L1083" i="3" s="1"/>
  <c r="M1082" i="3"/>
  <c r="K1082" i="3"/>
  <c r="L1082" i="3" s="1"/>
  <c r="M1081" i="3"/>
  <c r="K1081" i="3"/>
  <c r="N1081" i="3" s="1"/>
  <c r="M1080" i="3"/>
  <c r="K1080" i="3"/>
  <c r="N1080" i="3" s="1"/>
  <c r="N1079" i="3"/>
  <c r="M1079" i="3"/>
  <c r="O1079" i="3" s="1"/>
  <c r="K1079" i="3"/>
  <c r="L1079" i="3" s="1"/>
  <c r="M1078" i="3"/>
  <c r="K1078" i="3"/>
  <c r="N1078" i="3" s="1"/>
  <c r="M1077" i="3"/>
  <c r="K1077" i="3"/>
  <c r="N1077" i="3" s="1"/>
  <c r="O1077" i="3" s="1"/>
  <c r="M1076" i="3"/>
  <c r="K1076" i="3"/>
  <c r="L1076" i="3" s="1"/>
  <c r="M1075" i="3"/>
  <c r="K1075" i="3"/>
  <c r="L1075" i="3" s="1"/>
  <c r="N1074" i="3"/>
  <c r="M1074" i="3"/>
  <c r="K1074" i="3"/>
  <c r="L1074" i="3" s="1"/>
  <c r="M1073" i="3"/>
  <c r="K1073" i="3"/>
  <c r="N1073" i="3" s="1"/>
  <c r="M1072" i="3"/>
  <c r="K1072" i="3"/>
  <c r="N1072" i="3" s="1"/>
  <c r="O1072" i="3" s="1"/>
  <c r="M1071" i="3"/>
  <c r="K1071" i="3"/>
  <c r="M1070" i="3"/>
  <c r="K1070" i="3"/>
  <c r="N1070" i="3" s="1"/>
  <c r="M1069" i="3"/>
  <c r="K1069" i="3"/>
  <c r="L1069" i="3" s="1"/>
  <c r="M1068" i="3"/>
  <c r="K1068" i="3"/>
  <c r="L1068" i="3" s="1"/>
  <c r="M1067" i="3"/>
  <c r="K1067" i="3"/>
  <c r="N1067" i="3" s="1"/>
  <c r="M1066" i="3"/>
  <c r="K1066" i="3"/>
  <c r="M1065" i="3"/>
  <c r="K1065" i="3"/>
  <c r="N1065" i="3" s="1"/>
  <c r="M1064" i="3"/>
  <c r="K1064" i="3"/>
  <c r="N1064" i="3" s="1"/>
  <c r="M1057" i="3"/>
  <c r="K1057" i="3"/>
  <c r="N1057" i="3" s="1"/>
  <c r="M1056" i="3"/>
  <c r="K1056" i="3"/>
  <c r="N1056" i="3" s="1"/>
  <c r="M1055" i="3"/>
  <c r="K1055" i="3"/>
  <c r="N1055" i="3" s="1"/>
  <c r="M1054" i="3"/>
  <c r="K1054" i="3"/>
  <c r="L1054" i="3" s="1"/>
  <c r="M1053" i="3"/>
  <c r="K1053" i="3"/>
  <c r="M1052" i="3"/>
  <c r="O1052" i="3" s="1"/>
  <c r="K1052" i="3"/>
  <c r="N1052" i="3" s="1"/>
  <c r="M1051" i="3"/>
  <c r="K1051" i="3"/>
  <c r="L1051" i="3" s="1"/>
  <c r="N1050" i="3"/>
  <c r="M1050" i="3"/>
  <c r="K1050" i="3"/>
  <c r="L1050" i="3" s="1"/>
  <c r="M1049" i="3"/>
  <c r="K1049" i="3"/>
  <c r="N1049" i="3" s="1"/>
  <c r="M1048" i="3"/>
  <c r="K1048" i="3"/>
  <c r="L1048" i="3" s="1"/>
  <c r="M1047" i="3"/>
  <c r="L1047" i="3"/>
  <c r="K1047" i="3"/>
  <c r="N1047" i="3" s="1"/>
  <c r="M1046" i="3"/>
  <c r="K1046" i="3"/>
  <c r="M1045" i="3"/>
  <c r="K1045" i="3"/>
  <c r="L1045" i="3" s="1"/>
  <c r="M1044" i="3"/>
  <c r="K1044" i="3"/>
  <c r="N1044" i="3" s="1"/>
  <c r="N1043" i="3"/>
  <c r="M1043" i="3"/>
  <c r="K1043" i="3"/>
  <c r="L1043" i="3" s="1"/>
  <c r="M1042" i="3"/>
  <c r="K1042" i="3"/>
  <c r="L1042" i="3" s="1"/>
  <c r="M1041" i="3"/>
  <c r="K1041" i="3"/>
  <c r="N1041" i="3" s="1"/>
  <c r="M1040" i="3"/>
  <c r="K1040" i="3"/>
  <c r="N1040" i="3" s="1"/>
  <c r="M1039" i="3"/>
  <c r="L1039" i="3"/>
  <c r="K1039" i="3"/>
  <c r="N1039" i="3" s="1"/>
  <c r="M1038" i="3"/>
  <c r="K1038" i="3"/>
  <c r="N1038" i="3" s="1"/>
  <c r="O1038" i="3" s="1"/>
  <c r="M1037" i="3"/>
  <c r="K1037" i="3"/>
  <c r="L1037" i="3" s="1"/>
  <c r="M1036" i="3"/>
  <c r="K1036" i="3"/>
  <c r="N1036" i="3" s="1"/>
  <c r="M1035" i="3"/>
  <c r="K1035" i="3"/>
  <c r="M1034" i="3"/>
  <c r="K1034" i="3"/>
  <c r="L1034" i="3" s="1"/>
  <c r="M1033" i="3"/>
  <c r="K1033" i="3"/>
  <c r="N1033" i="3" s="1"/>
  <c r="M1032" i="3"/>
  <c r="K1032" i="3"/>
  <c r="L1032" i="3" s="1"/>
  <c r="M1031" i="3"/>
  <c r="K1031" i="3"/>
  <c r="N1031" i="3" s="1"/>
  <c r="M1030" i="3"/>
  <c r="K1030" i="3"/>
  <c r="N1030" i="3" s="1"/>
  <c r="M1029" i="3"/>
  <c r="K1029" i="3"/>
  <c r="L1029" i="3" s="1"/>
  <c r="M1028" i="3"/>
  <c r="K1028" i="3"/>
  <c r="N1028" i="3" s="1"/>
  <c r="M1027" i="3"/>
  <c r="K1027" i="3"/>
  <c r="L1027" i="3" s="1"/>
  <c r="M1026" i="3"/>
  <c r="K1026" i="3"/>
  <c r="N1026" i="3" s="1"/>
  <c r="M1025" i="3"/>
  <c r="K1025" i="3"/>
  <c r="N1025" i="3" s="1"/>
  <c r="M1024" i="3"/>
  <c r="K1024" i="3"/>
  <c r="M1023" i="3"/>
  <c r="K1023" i="3"/>
  <c r="N1023" i="3" s="1"/>
  <c r="M1022" i="3"/>
  <c r="K1022" i="3"/>
  <c r="L1022" i="3" s="1"/>
  <c r="M1021" i="3"/>
  <c r="K1021" i="3"/>
  <c r="L1021" i="3" s="1"/>
  <c r="M1020" i="3"/>
  <c r="K1020" i="3"/>
  <c r="N1020" i="3" s="1"/>
  <c r="M1019" i="3"/>
  <c r="K1019" i="3"/>
  <c r="L1019" i="3" s="1"/>
  <c r="M1018" i="3"/>
  <c r="K1018" i="3"/>
  <c r="N1018" i="3" s="1"/>
  <c r="M1017" i="3"/>
  <c r="K1017" i="3"/>
  <c r="N1017" i="3" s="1"/>
  <c r="M1016" i="3"/>
  <c r="K1016" i="3"/>
  <c r="N1016" i="3" s="1"/>
  <c r="O1016" i="3" s="1"/>
  <c r="M1015" i="3"/>
  <c r="K1015" i="3"/>
  <c r="M1014" i="3"/>
  <c r="K1014" i="3"/>
  <c r="L1014" i="3" s="1"/>
  <c r="M1013" i="3"/>
  <c r="K1013" i="3"/>
  <c r="M1012" i="3"/>
  <c r="K1012" i="3"/>
  <c r="N1012" i="3" s="1"/>
  <c r="M1011" i="3"/>
  <c r="K1011" i="3"/>
  <c r="L1011" i="3" s="1"/>
  <c r="M1010" i="3"/>
  <c r="K1010" i="3"/>
  <c r="L1010" i="3" s="1"/>
  <c r="M1009" i="3"/>
  <c r="K1009" i="3"/>
  <c r="N1009" i="3" s="1"/>
  <c r="N1008" i="3"/>
  <c r="M1008" i="3"/>
  <c r="O1008" i="3" s="1"/>
  <c r="K1008" i="3"/>
  <c r="L1008" i="3" s="1"/>
  <c r="M1007" i="3"/>
  <c r="L1007" i="3"/>
  <c r="K1007" i="3"/>
  <c r="N1007" i="3" s="1"/>
  <c r="M1006" i="3"/>
  <c r="K1006" i="3"/>
  <c r="N1006" i="3" s="1"/>
  <c r="M1005" i="3"/>
  <c r="K1005" i="3"/>
  <c r="L1005" i="3" s="1"/>
  <c r="M1004" i="3"/>
  <c r="K1004" i="3"/>
  <c r="M1003" i="3"/>
  <c r="K1003" i="3"/>
  <c r="M1002" i="3"/>
  <c r="K1002" i="3"/>
  <c r="M1001" i="3"/>
  <c r="K1001" i="3"/>
  <c r="N1001" i="3" s="1"/>
  <c r="M1000" i="3"/>
  <c r="K1000" i="3"/>
  <c r="L1000" i="3" s="1"/>
  <c r="M999" i="3"/>
  <c r="O999" i="3" s="1"/>
  <c r="K999" i="3"/>
  <c r="N999" i="3" s="1"/>
  <c r="N998" i="3"/>
  <c r="M998" i="3"/>
  <c r="K998" i="3"/>
  <c r="L998" i="3" s="1"/>
  <c r="M997" i="3"/>
  <c r="K997" i="3"/>
  <c r="L997" i="3" s="1"/>
  <c r="M996" i="3"/>
  <c r="K996" i="3"/>
  <c r="N996" i="3" s="1"/>
  <c r="M995" i="3"/>
  <c r="K995" i="3"/>
  <c r="M994" i="3"/>
  <c r="K994" i="3"/>
  <c r="N994" i="3" s="1"/>
  <c r="M993" i="3"/>
  <c r="K993" i="3"/>
  <c r="N993" i="3" s="1"/>
  <c r="M992" i="3"/>
  <c r="K992" i="3"/>
  <c r="L992" i="3" s="1"/>
  <c r="M991" i="3"/>
  <c r="K991" i="3"/>
  <c r="N991" i="3" s="1"/>
  <c r="M990" i="3"/>
  <c r="K990" i="3"/>
  <c r="L990" i="3" s="1"/>
  <c r="M989" i="3"/>
  <c r="K989" i="3"/>
  <c r="L989" i="3" s="1"/>
  <c r="M988" i="3"/>
  <c r="K988" i="3"/>
  <c r="N988" i="3" s="1"/>
  <c r="M987" i="3"/>
  <c r="K987" i="3"/>
  <c r="L987" i="3" s="1"/>
  <c r="N986" i="3"/>
  <c r="M986" i="3"/>
  <c r="L986" i="3"/>
  <c r="K986" i="3"/>
  <c r="M985" i="3"/>
  <c r="K985" i="3"/>
  <c r="N985" i="3" s="1"/>
  <c r="M984" i="3"/>
  <c r="O984" i="3" s="1"/>
  <c r="K984" i="3"/>
  <c r="N984" i="3" s="1"/>
  <c r="M983" i="3"/>
  <c r="K983" i="3"/>
  <c r="M982" i="3"/>
  <c r="K982" i="3"/>
  <c r="L982" i="3" s="1"/>
  <c r="M981" i="3"/>
  <c r="K981" i="3"/>
  <c r="M980" i="3"/>
  <c r="K980" i="3"/>
  <c r="N980" i="3" s="1"/>
  <c r="M979" i="3"/>
  <c r="K979" i="3"/>
  <c r="L979" i="3" s="1"/>
  <c r="M978" i="3"/>
  <c r="K978" i="3"/>
  <c r="L978" i="3" s="1"/>
  <c r="M971" i="3"/>
  <c r="K971" i="3"/>
  <c r="N971" i="3" s="1"/>
  <c r="M970" i="3"/>
  <c r="K970" i="3"/>
  <c r="M969" i="3"/>
  <c r="K969" i="3"/>
  <c r="L969" i="3" s="1"/>
  <c r="M968" i="3"/>
  <c r="K968" i="3"/>
  <c r="N968" i="3" s="1"/>
  <c r="M967" i="3"/>
  <c r="K967" i="3"/>
  <c r="L967" i="3" s="1"/>
  <c r="M966" i="3"/>
  <c r="K966" i="3"/>
  <c r="N966" i="3" s="1"/>
  <c r="M965" i="3"/>
  <c r="K965" i="3"/>
  <c r="N965" i="3" s="1"/>
  <c r="O965" i="3" s="1"/>
  <c r="M964" i="3"/>
  <c r="K964" i="3"/>
  <c r="L964" i="3" s="1"/>
  <c r="M963" i="3"/>
  <c r="O963" i="3" s="1"/>
  <c r="K963" i="3"/>
  <c r="N963" i="3" s="1"/>
  <c r="M962" i="3"/>
  <c r="K962" i="3"/>
  <c r="M961" i="3"/>
  <c r="K961" i="3"/>
  <c r="L961" i="3" s="1"/>
  <c r="M960" i="3"/>
  <c r="K960" i="3"/>
  <c r="N960" i="3" s="1"/>
  <c r="M959" i="3"/>
  <c r="K959" i="3"/>
  <c r="L959" i="3" s="1"/>
  <c r="M958" i="3"/>
  <c r="K958" i="3"/>
  <c r="N958" i="3" s="1"/>
  <c r="M957" i="3"/>
  <c r="K957" i="3"/>
  <c r="N957" i="3" s="1"/>
  <c r="O957" i="3" s="1"/>
  <c r="M956" i="3"/>
  <c r="K956" i="3"/>
  <c r="L956" i="3" s="1"/>
  <c r="M955" i="3"/>
  <c r="K955" i="3"/>
  <c r="N955" i="3" s="1"/>
  <c r="M954" i="3"/>
  <c r="K954" i="3"/>
  <c r="M953" i="3"/>
  <c r="K953" i="3"/>
  <c r="L953" i="3" s="1"/>
  <c r="M952" i="3"/>
  <c r="K952" i="3"/>
  <c r="N952" i="3" s="1"/>
  <c r="M951" i="3"/>
  <c r="K951" i="3"/>
  <c r="L951" i="3" s="1"/>
  <c r="M950" i="3"/>
  <c r="K950" i="3"/>
  <c r="N950" i="3" s="1"/>
  <c r="M949" i="3"/>
  <c r="K949" i="3"/>
  <c r="N949" i="3" s="1"/>
  <c r="O949" i="3" s="1"/>
  <c r="M948" i="3"/>
  <c r="K948" i="3"/>
  <c r="L948" i="3" s="1"/>
  <c r="M947" i="3"/>
  <c r="K947" i="3"/>
  <c r="N947" i="3" s="1"/>
  <c r="M946" i="3"/>
  <c r="K946" i="3"/>
  <c r="M945" i="3"/>
  <c r="K945" i="3"/>
  <c r="L945" i="3" s="1"/>
  <c r="M944" i="3"/>
  <c r="K944" i="3"/>
  <c r="N944" i="3" s="1"/>
  <c r="M943" i="3"/>
  <c r="K943" i="3"/>
  <c r="L943" i="3" s="1"/>
  <c r="M942" i="3"/>
  <c r="K942" i="3"/>
  <c r="N942" i="3" s="1"/>
  <c r="M941" i="3"/>
  <c r="K941" i="3"/>
  <c r="N941" i="3" s="1"/>
  <c r="M940" i="3"/>
  <c r="K940" i="3"/>
  <c r="L940" i="3" s="1"/>
  <c r="M939" i="3"/>
  <c r="K939" i="3"/>
  <c r="N939" i="3" s="1"/>
  <c r="M938" i="3"/>
  <c r="K938" i="3"/>
  <c r="M937" i="3"/>
  <c r="K937" i="3"/>
  <c r="L937" i="3" s="1"/>
  <c r="M936" i="3"/>
  <c r="L936" i="3"/>
  <c r="K936" i="3"/>
  <c r="N936" i="3" s="1"/>
  <c r="M935" i="3"/>
  <c r="K935" i="3"/>
  <c r="L935" i="3" s="1"/>
  <c r="M934" i="3"/>
  <c r="K934" i="3"/>
  <c r="N934" i="3" s="1"/>
  <c r="M933" i="3"/>
  <c r="K933" i="3"/>
  <c r="N933" i="3" s="1"/>
  <c r="M932" i="3"/>
  <c r="K932" i="3"/>
  <c r="L932" i="3" s="1"/>
  <c r="M931" i="3"/>
  <c r="O931" i="3" s="1"/>
  <c r="K931" i="3"/>
  <c r="N931" i="3" s="1"/>
  <c r="M930" i="3"/>
  <c r="K930" i="3"/>
  <c r="M929" i="3"/>
  <c r="K929" i="3"/>
  <c r="L929" i="3" s="1"/>
  <c r="M928" i="3"/>
  <c r="K928" i="3"/>
  <c r="N928" i="3" s="1"/>
  <c r="M927" i="3"/>
  <c r="K927" i="3"/>
  <c r="L927" i="3" s="1"/>
  <c r="M926" i="3"/>
  <c r="K926" i="3"/>
  <c r="N926" i="3" s="1"/>
  <c r="M925" i="3"/>
  <c r="K925" i="3"/>
  <c r="N925" i="3" s="1"/>
  <c r="M924" i="3"/>
  <c r="K924" i="3"/>
  <c r="L924" i="3" s="1"/>
  <c r="M923" i="3"/>
  <c r="K923" i="3"/>
  <c r="N923" i="3" s="1"/>
  <c r="M922" i="3"/>
  <c r="K922" i="3"/>
  <c r="M921" i="3"/>
  <c r="K921" i="3"/>
  <c r="L921" i="3" s="1"/>
  <c r="M920" i="3"/>
  <c r="K920" i="3"/>
  <c r="N920" i="3" s="1"/>
  <c r="M919" i="3"/>
  <c r="K919" i="3"/>
  <c r="L919" i="3" s="1"/>
  <c r="M918" i="3"/>
  <c r="L918" i="3"/>
  <c r="K918" i="3"/>
  <c r="N918" i="3" s="1"/>
  <c r="M917" i="3"/>
  <c r="K917" i="3"/>
  <c r="N917" i="3" s="1"/>
  <c r="M916" i="3"/>
  <c r="K916" i="3"/>
  <c r="L916" i="3" s="1"/>
  <c r="M915" i="3"/>
  <c r="O915" i="3" s="1"/>
  <c r="K915" i="3"/>
  <c r="N915" i="3" s="1"/>
  <c r="M914" i="3"/>
  <c r="K914" i="3"/>
  <c r="M913" i="3"/>
  <c r="K913" i="3"/>
  <c r="L913" i="3" s="1"/>
  <c r="M912" i="3"/>
  <c r="K912" i="3"/>
  <c r="N912" i="3" s="1"/>
  <c r="M911" i="3"/>
  <c r="K911" i="3"/>
  <c r="L911" i="3" s="1"/>
  <c r="M910" i="3"/>
  <c r="K910" i="3"/>
  <c r="N910" i="3" s="1"/>
  <c r="M909" i="3"/>
  <c r="K909" i="3"/>
  <c r="N909" i="3" s="1"/>
  <c r="M908" i="3"/>
  <c r="K908" i="3"/>
  <c r="L908" i="3" s="1"/>
  <c r="M901" i="3"/>
  <c r="K901" i="3"/>
  <c r="N901" i="3" s="1"/>
  <c r="M900" i="3"/>
  <c r="K900" i="3"/>
  <c r="L900" i="3" s="1"/>
  <c r="M899" i="3"/>
  <c r="K899" i="3"/>
  <c r="L899" i="3" s="1"/>
  <c r="M898" i="3"/>
  <c r="K898" i="3"/>
  <c r="M897" i="3"/>
  <c r="K897" i="3"/>
  <c r="M896" i="3"/>
  <c r="K896" i="3"/>
  <c r="M895" i="3"/>
  <c r="K895" i="3"/>
  <c r="L895" i="3" s="1"/>
  <c r="M894" i="3"/>
  <c r="K894" i="3"/>
  <c r="L894" i="3" s="1"/>
  <c r="M893" i="3"/>
  <c r="K893" i="3"/>
  <c r="N893" i="3" s="1"/>
  <c r="M892" i="3"/>
  <c r="K892" i="3"/>
  <c r="N892" i="3" s="1"/>
  <c r="O892" i="3" s="1"/>
  <c r="M891" i="3"/>
  <c r="K891" i="3"/>
  <c r="L891" i="3" s="1"/>
  <c r="M890" i="3"/>
  <c r="K890" i="3"/>
  <c r="L890" i="3" s="1"/>
  <c r="M889" i="3"/>
  <c r="K889" i="3"/>
  <c r="L889" i="3" s="1"/>
  <c r="M888" i="3"/>
  <c r="K888" i="3"/>
  <c r="N888" i="3" s="1"/>
  <c r="M887" i="3"/>
  <c r="K887" i="3"/>
  <c r="L887" i="3" s="1"/>
  <c r="M886" i="3"/>
  <c r="K886" i="3"/>
  <c r="N886" i="3" s="1"/>
  <c r="M885" i="3"/>
  <c r="K885" i="3"/>
  <c r="N885" i="3" s="1"/>
  <c r="M884" i="3"/>
  <c r="K884" i="3"/>
  <c r="L884" i="3" s="1"/>
  <c r="M883" i="3"/>
  <c r="K883" i="3"/>
  <c r="L883" i="3" s="1"/>
  <c r="M882" i="3"/>
  <c r="K882" i="3"/>
  <c r="M881" i="3"/>
  <c r="K881" i="3"/>
  <c r="M880" i="3"/>
  <c r="K880" i="3"/>
  <c r="M879" i="3"/>
  <c r="L879" i="3"/>
  <c r="K879" i="3"/>
  <c r="N879" i="3" s="1"/>
  <c r="M878" i="3"/>
  <c r="K878" i="3"/>
  <c r="N878" i="3" s="1"/>
  <c r="M877" i="3"/>
  <c r="K877" i="3"/>
  <c r="N877" i="3" s="1"/>
  <c r="M876" i="3"/>
  <c r="K876" i="3"/>
  <c r="N876" i="3" s="1"/>
  <c r="O876" i="3" s="1"/>
  <c r="M875" i="3"/>
  <c r="K875" i="3"/>
  <c r="L875" i="3" s="1"/>
  <c r="M874" i="3"/>
  <c r="K874" i="3"/>
  <c r="L874" i="3" s="1"/>
  <c r="M873" i="3"/>
  <c r="K873" i="3"/>
  <c r="L873" i="3" s="1"/>
  <c r="M872" i="3"/>
  <c r="K872" i="3"/>
  <c r="N872" i="3" s="1"/>
  <c r="M871" i="3"/>
  <c r="K871" i="3"/>
  <c r="L871" i="3" s="1"/>
  <c r="M870" i="3"/>
  <c r="K870" i="3"/>
  <c r="L870" i="3" s="1"/>
  <c r="M869" i="3"/>
  <c r="K869" i="3"/>
  <c r="N869" i="3" s="1"/>
  <c r="M868" i="3"/>
  <c r="K868" i="3"/>
  <c r="N868" i="3" s="1"/>
  <c r="M867" i="3"/>
  <c r="K867" i="3"/>
  <c r="L867" i="3" s="1"/>
  <c r="N866" i="3"/>
  <c r="M866" i="3"/>
  <c r="K866" i="3"/>
  <c r="L866" i="3" s="1"/>
  <c r="M865" i="3"/>
  <c r="K865" i="3"/>
  <c r="L865" i="3" s="1"/>
  <c r="M864" i="3"/>
  <c r="K864" i="3"/>
  <c r="N864" i="3" s="1"/>
  <c r="M863" i="3"/>
  <c r="K863" i="3"/>
  <c r="L863" i="3" s="1"/>
  <c r="M862" i="3"/>
  <c r="K862" i="3"/>
  <c r="L862" i="3" s="1"/>
  <c r="M861" i="3"/>
  <c r="K861" i="3"/>
  <c r="N861" i="3" s="1"/>
  <c r="M860" i="3"/>
  <c r="K860" i="3"/>
  <c r="N860" i="3" s="1"/>
  <c r="O860" i="3" s="1"/>
  <c r="M859" i="3"/>
  <c r="K859" i="3"/>
  <c r="L859" i="3" s="1"/>
  <c r="M858" i="3"/>
  <c r="K858" i="3"/>
  <c r="L858" i="3" s="1"/>
  <c r="M857" i="3"/>
  <c r="K857" i="3"/>
  <c r="L857" i="3" s="1"/>
  <c r="M856" i="3"/>
  <c r="K856" i="3"/>
  <c r="N856" i="3" s="1"/>
  <c r="M855" i="3"/>
  <c r="K855" i="3"/>
  <c r="L855" i="3" s="1"/>
  <c r="M854" i="3"/>
  <c r="L854" i="3"/>
  <c r="K854" i="3"/>
  <c r="N854" i="3" s="1"/>
  <c r="M853" i="3"/>
  <c r="K853" i="3"/>
  <c r="N853" i="3" s="1"/>
  <c r="M852" i="3"/>
  <c r="K852" i="3"/>
  <c r="N852" i="3" s="1"/>
  <c r="M851" i="3"/>
  <c r="K851" i="3"/>
  <c r="L851" i="3" s="1"/>
  <c r="N850" i="3"/>
  <c r="O850" i="3" s="1"/>
  <c r="M850" i="3"/>
  <c r="K850" i="3"/>
  <c r="L850" i="3" s="1"/>
  <c r="M849" i="3"/>
  <c r="K849" i="3"/>
  <c r="L849" i="3" s="1"/>
  <c r="M848" i="3"/>
  <c r="K848" i="3"/>
  <c r="N848" i="3" s="1"/>
  <c r="M847" i="3"/>
  <c r="L847" i="3"/>
  <c r="K847" i="3"/>
  <c r="N847" i="3" s="1"/>
  <c r="M846" i="3"/>
  <c r="K846" i="3"/>
  <c r="N846" i="3" s="1"/>
  <c r="M839" i="3"/>
  <c r="K839" i="3"/>
  <c r="N839" i="3" s="1"/>
  <c r="M838" i="3"/>
  <c r="K838" i="3"/>
  <c r="L838" i="3" s="1"/>
  <c r="M837" i="3"/>
  <c r="K837" i="3"/>
  <c r="N837" i="3" s="1"/>
  <c r="M836" i="3"/>
  <c r="K836" i="3"/>
  <c r="N836" i="3" s="1"/>
  <c r="M835" i="3"/>
  <c r="K835" i="3"/>
  <c r="N835" i="3" s="1"/>
  <c r="M834" i="3"/>
  <c r="K834" i="3"/>
  <c r="N834" i="3" s="1"/>
  <c r="M833" i="3"/>
  <c r="K833" i="3"/>
  <c r="N833" i="3" s="1"/>
  <c r="M832" i="3"/>
  <c r="K832" i="3"/>
  <c r="N832" i="3" s="1"/>
  <c r="M831" i="3"/>
  <c r="K831" i="3"/>
  <c r="N831" i="3" s="1"/>
  <c r="M830" i="3"/>
  <c r="K830" i="3"/>
  <c r="L830" i="3" s="1"/>
  <c r="M829" i="3"/>
  <c r="K829" i="3"/>
  <c r="N829" i="3" s="1"/>
  <c r="M828" i="3"/>
  <c r="K828" i="3"/>
  <c r="N828" i="3" s="1"/>
  <c r="M827" i="3"/>
  <c r="K827" i="3"/>
  <c r="L827" i="3" s="1"/>
  <c r="M826" i="3"/>
  <c r="K826" i="3"/>
  <c r="N826" i="3" s="1"/>
  <c r="M825" i="3"/>
  <c r="K825" i="3"/>
  <c r="N825" i="3" s="1"/>
  <c r="M824" i="3"/>
  <c r="K824" i="3"/>
  <c r="N824" i="3" s="1"/>
  <c r="M823" i="3"/>
  <c r="K823" i="3"/>
  <c r="N823" i="3" s="1"/>
  <c r="M822" i="3"/>
  <c r="K822" i="3"/>
  <c r="L822" i="3" s="1"/>
  <c r="M821" i="3"/>
  <c r="K821" i="3"/>
  <c r="N821" i="3" s="1"/>
  <c r="M820" i="3"/>
  <c r="K820" i="3"/>
  <c r="N820" i="3" s="1"/>
  <c r="M819" i="3"/>
  <c r="K819" i="3"/>
  <c r="L819" i="3" s="1"/>
  <c r="M818" i="3"/>
  <c r="K818" i="3"/>
  <c r="N818" i="3" s="1"/>
  <c r="M817" i="3"/>
  <c r="K817" i="3"/>
  <c r="N817" i="3" s="1"/>
  <c r="M816" i="3"/>
  <c r="K816" i="3"/>
  <c r="N816" i="3" s="1"/>
  <c r="M815" i="3"/>
  <c r="K815" i="3"/>
  <c r="N815" i="3" s="1"/>
  <c r="M814" i="3"/>
  <c r="K814" i="3"/>
  <c r="L814" i="3" s="1"/>
  <c r="M813" i="3"/>
  <c r="K813" i="3"/>
  <c r="N813" i="3" s="1"/>
  <c r="M812" i="3"/>
  <c r="K812" i="3"/>
  <c r="N812" i="3" s="1"/>
  <c r="M811" i="3"/>
  <c r="K811" i="3"/>
  <c r="N811" i="3" s="1"/>
  <c r="M810" i="3"/>
  <c r="K810" i="3"/>
  <c r="N810" i="3" s="1"/>
  <c r="M809" i="3"/>
  <c r="K809" i="3"/>
  <c r="N809" i="3" s="1"/>
  <c r="M808" i="3"/>
  <c r="K808" i="3"/>
  <c r="N808" i="3" s="1"/>
  <c r="M807" i="3"/>
  <c r="K807" i="3"/>
  <c r="N807" i="3" s="1"/>
  <c r="M806" i="3"/>
  <c r="K806" i="3"/>
  <c r="L806" i="3" s="1"/>
  <c r="M805" i="3"/>
  <c r="K805" i="3"/>
  <c r="N805" i="3" s="1"/>
  <c r="M804" i="3"/>
  <c r="K804" i="3"/>
  <c r="L804" i="3" s="1"/>
  <c r="M803" i="3"/>
  <c r="K803" i="3"/>
  <c r="L803" i="3" s="1"/>
  <c r="M802" i="3"/>
  <c r="K802" i="3"/>
  <c r="N802" i="3" s="1"/>
  <c r="M801" i="3"/>
  <c r="K801" i="3"/>
  <c r="N801" i="3" s="1"/>
  <c r="M800" i="3"/>
  <c r="K800" i="3"/>
  <c r="N800" i="3" s="1"/>
  <c r="M799" i="3"/>
  <c r="K799" i="3"/>
  <c r="N799" i="3" s="1"/>
  <c r="M798" i="3"/>
  <c r="K798" i="3"/>
  <c r="L798" i="3" s="1"/>
  <c r="M797" i="3"/>
  <c r="K797" i="3"/>
  <c r="N797" i="3" s="1"/>
  <c r="M796" i="3"/>
  <c r="K796" i="3"/>
  <c r="L796" i="3" s="1"/>
  <c r="M795" i="3"/>
  <c r="K795" i="3"/>
  <c r="N795" i="3" s="1"/>
  <c r="M794" i="3"/>
  <c r="K794" i="3"/>
  <c r="N794" i="3" s="1"/>
  <c r="M793" i="3"/>
  <c r="K793" i="3"/>
  <c r="N793" i="3" s="1"/>
  <c r="M792" i="3"/>
  <c r="K792" i="3"/>
  <c r="L792" i="3" s="1"/>
  <c r="M791" i="3"/>
  <c r="K791" i="3"/>
  <c r="N791" i="3" s="1"/>
  <c r="M790" i="3"/>
  <c r="K790" i="3"/>
  <c r="N790" i="3" s="1"/>
  <c r="M789" i="3"/>
  <c r="K789" i="3"/>
  <c r="N789" i="3" s="1"/>
  <c r="M788" i="3"/>
  <c r="K788" i="3"/>
  <c r="N788" i="3" s="1"/>
  <c r="O788" i="3" s="1"/>
  <c r="M787" i="3"/>
  <c r="K787" i="3"/>
  <c r="N787" i="3" s="1"/>
  <c r="M786" i="3"/>
  <c r="K786" i="3"/>
  <c r="N786" i="3" s="1"/>
  <c r="M785" i="3"/>
  <c r="K785" i="3"/>
  <c r="N785" i="3" s="1"/>
  <c r="M784" i="3"/>
  <c r="K784" i="3"/>
  <c r="N784" i="3" s="1"/>
  <c r="M783" i="3"/>
  <c r="K783" i="3"/>
  <c r="N783" i="3" s="1"/>
  <c r="M782" i="3"/>
  <c r="K782" i="3"/>
  <c r="N782" i="3" s="1"/>
  <c r="M781" i="3"/>
  <c r="K781" i="3"/>
  <c r="N781" i="3" s="1"/>
  <c r="M780" i="3"/>
  <c r="K780" i="3"/>
  <c r="N780" i="3" s="1"/>
  <c r="M779" i="3"/>
  <c r="K779" i="3"/>
  <c r="L779" i="3" s="1"/>
  <c r="M778" i="3"/>
  <c r="K778" i="3"/>
  <c r="N778" i="3" s="1"/>
  <c r="M777" i="3"/>
  <c r="K777" i="3"/>
  <c r="N777" i="3" s="1"/>
  <c r="M776" i="3"/>
  <c r="K776" i="3"/>
  <c r="L776" i="3" s="1"/>
  <c r="M775" i="3"/>
  <c r="K775" i="3"/>
  <c r="N775" i="3" s="1"/>
  <c r="M774" i="3"/>
  <c r="K774" i="3"/>
  <c r="N774" i="3" s="1"/>
  <c r="M773" i="3"/>
  <c r="K773" i="3"/>
  <c r="N773" i="3" s="1"/>
  <c r="M772" i="3"/>
  <c r="K772" i="3"/>
  <c r="N772" i="3" s="1"/>
  <c r="M771" i="3"/>
  <c r="K771" i="3"/>
  <c r="N771" i="3" s="1"/>
  <c r="M770" i="3"/>
  <c r="K770" i="3"/>
  <c r="N770" i="3" s="1"/>
  <c r="M769" i="3"/>
  <c r="K769" i="3"/>
  <c r="N769" i="3" s="1"/>
  <c r="M768" i="3"/>
  <c r="K768" i="3"/>
  <c r="N768" i="3" s="1"/>
  <c r="M767" i="3"/>
  <c r="K767" i="3"/>
  <c r="N767" i="3" s="1"/>
  <c r="M766" i="3"/>
  <c r="K766" i="3"/>
  <c r="L766" i="3" s="1"/>
  <c r="M765" i="3"/>
  <c r="K765" i="3"/>
  <c r="N765" i="3" s="1"/>
  <c r="M764" i="3"/>
  <c r="K764" i="3"/>
  <c r="L764" i="3" s="1"/>
  <c r="M763" i="3"/>
  <c r="K763" i="3"/>
  <c r="N763" i="3" s="1"/>
  <c r="M762" i="3"/>
  <c r="K762" i="3"/>
  <c r="N762" i="3" s="1"/>
  <c r="M761" i="3"/>
  <c r="K761" i="3"/>
  <c r="N761" i="3" s="1"/>
  <c r="M760" i="3"/>
  <c r="K760" i="3"/>
  <c r="N760" i="3" s="1"/>
  <c r="M759" i="3"/>
  <c r="K759" i="3"/>
  <c r="N759" i="3" s="1"/>
  <c r="M758" i="3"/>
  <c r="K758" i="3"/>
  <c r="N758" i="3" s="1"/>
  <c r="O758" i="3" s="1"/>
  <c r="M757" i="3"/>
  <c r="O757" i="3" s="1"/>
  <c r="L757" i="3"/>
  <c r="K757" i="3"/>
  <c r="N757" i="3" s="1"/>
  <c r="M756" i="3"/>
  <c r="K756" i="3"/>
  <c r="N756" i="3" s="1"/>
  <c r="M755" i="3"/>
  <c r="K755" i="3"/>
  <c r="N755" i="3" s="1"/>
  <c r="M754" i="3"/>
  <c r="K754" i="3"/>
  <c r="N754" i="3" s="1"/>
  <c r="M753" i="3"/>
  <c r="K753" i="3"/>
  <c r="N753" i="3" s="1"/>
  <c r="M752" i="3"/>
  <c r="K752" i="3"/>
  <c r="N752" i="3" s="1"/>
  <c r="M751" i="3"/>
  <c r="K751" i="3"/>
  <c r="N751" i="3" s="1"/>
  <c r="M750" i="3"/>
  <c r="O750" i="3" s="1"/>
  <c r="L750" i="3"/>
  <c r="K750" i="3"/>
  <c r="N750" i="3" s="1"/>
  <c r="M749" i="3"/>
  <c r="K749" i="3"/>
  <c r="N749" i="3" s="1"/>
  <c r="M748" i="3"/>
  <c r="K748" i="3"/>
  <c r="N748" i="3" s="1"/>
  <c r="N747" i="3"/>
  <c r="M747" i="3"/>
  <c r="K747" i="3"/>
  <c r="L747" i="3" s="1"/>
  <c r="M746" i="3"/>
  <c r="K746" i="3"/>
  <c r="N746" i="3" s="1"/>
  <c r="M745" i="3"/>
  <c r="K745" i="3"/>
  <c r="N745" i="3" s="1"/>
  <c r="M744" i="3"/>
  <c r="K744" i="3"/>
  <c r="L744" i="3" s="1"/>
  <c r="M743" i="3"/>
  <c r="K743" i="3"/>
  <c r="N743" i="3" s="1"/>
  <c r="M736" i="3"/>
  <c r="K736" i="3"/>
  <c r="N736" i="3" s="1"/>
  <c r="M735" i="3"/>
  <c r="K735" i="3"/>
  <c r="L735" i="3" s="1"/>
  <c r="M734" i="3"/>
  <c r="K734" i="3"/>
  <c r="N734" i="3" s="1"/>
  <c r="M733" i="3"/>
  <c r="K733" i="3"/>
  <c r="L733" i="3" s="1"/>
  <c r="M732" i="3"/>
  <c r="K732" i="3"/>
  <c r="L732" i="3" s="1"/>
  <c r="M731" i="3"/>
  <c r="K731" i="3"/>
  <c r="N731" i="3" s="1"/>
  <c r="M730" i="3"/>
  <c r="K730" i="3"/>
  <c r="L730" i="3" s="1"/>
  <c r="M729" i="3"/>
  <c r="K729" i="3"/>
  <c r="N729" i="3" s="1"/>
  <c r="M728" i="3"/>
  <c r="K728" i="3"/>
  <c r="N728" i="3" s="1"/>
  <c r="O728" i="3" s="1"/>
  <c r="M727" i="3"/>
  <c r="K727" i="3"/>
  <c r="N727" i="3" s="1"/>
  <c r="M726" i="3"/>
  <c r="K726" i="3"/>
  <c r="N726" i="3" s="1"/>
  <c r="M725" i="3"/>
  <c r="K725" i="3"/>
  <c r="L725" i="3" s="1"/>
  <c r="M724" i="3"/>
  <c r="K724" i="3"/>
  <c r="L724" i="3" s="1"/>
  <c r="M723" i="3"/>
  <c r="K723" i="3"/>
  <c r="N723" i="3" s="1"/>
  <c r="M722" i="3"/>
  <c r="K722" i="3"/>
  <c r="L722" i="3" s="1"/>
  <c r="M721" i="3"/>
  <c r="K721" i="3"/>
  <c r="N721" i="3" s="1"/>
  <c r="M720" i="3"/>
  <c r="K720" i="3"/>
  <c r="N720" i="3" s="1"/>
  <c r="M719" i="3"/>
  <c r="K719" i="3"/>
  <c r="N719" i="3" s="1"/>
  <c r="M718" i="3"/>
  <c r="K718" i="3"/>
  <c r="N718" i="3" s="1"/>
  <c r="M717" i="3"/>
  <c r="K717" i="3"/>
  <c r="L717" i="3" s="1"/>
  <c r="M716" i="3"/>
  <c r="K716" i="3"/>
  <c r="L716" i="3" s="1"/>
  <c r="M715" i="3"/>
  <c r="L715" i="3"/>
  <c r="K715" i="3"/>
  <c r="N715" i="3" s="1"/>
  <c r="M714" i="3"/>
  <c r="K714" i="3"/>
  <c r="L714" i="3" s="1"/>
  <c r="M713" i="3"/>
  <c r="K713" i="3"/>
  <c r="L713" i="3" s="1"/>
  <c r="M712" i="3"/>
  <c r="K712" i="3"/>
  <c r="N712" i="3" s="1"/>
  <c r="M711" i="3"/>
  <c r="K711" i="3"/>
  <c r="N711" i="3" s="1"/>
  <c r="M710" i="3"/>
  <c r="K710" i="3"/>
  <c r="N710" i="3" s="1"/>
  <c r="M709" i="3"/>
  <c r="K709" i="3"/>
  <c r="L709" i="3" s="1"/>
  <c r="M708" i="3"/>
  <c r="K708" i="3"/>
  <c r="L708" i="3" s="1"/>
  <c r="M707" i="3"/>
  <c r="L707" i="3"/>
  <c r="K707" i="3"/>
  <c r="N707" i="3" s="1"/>
  <c r="N706" i="3"/>
  <c r="M706" i="3"/>
  <c r="K706" i="3"/>
  <c r="L706" i="3" s="1"/>
  <c r="M705" i="3"/>
  <c r="L705" i="3"/>
  <c r="K705" i="3"/>
  <c r="N705" i="3" s="1"/>
  <c r="M704" i="3"/>
  <c r="K704" i="3"/>
  <c r="N704" i="3" s="1"/>
  <c r="M703" i="3"/>
  <c r="K703" i="3"/>
  <c r="L703" i="3" s="1"/>
  <c r="M702" i="3"/>
  <c r="K702" i="3"/>
  <c r="N702" i="3" s="1"/>
  <c r="M701" i="3"/>
  <c r="K701" i="3"/>
  <c r="L701" i="3" s="1"/>
  <c r="M700" i="3"/>
  <c r="K700" i="3"/>
  <c r="L700" i="3" s="1"/>
  <c r="M699" i="3"/>
  <c r="K699" i="3"/>
  <c r="N699" i="3" s="1"/>
  <c r="M698" i="3"/>
  <c r="K698" i="3"/>
  <c r="L698" i="3" s="1"/>
  <c r="M697" i="3"/>
  <c r="K697" i="3"/>
  <c r="N697" i="3" s="1"/>
  <c r="M696" i="3"/>
  <c r="K696" i="3"/>
  <c r="N696" i="3" s="1"/>
  <c r="O696" i="3" s="1"/>
  <c r="M695" i="3"/>
  <c r="K695" i="3"/>
  <c r="N695" i="3" s="1"/>
  <c r="M694" i="3"/>
  <c r="K694" i="3"/>
  <c r="N694" i="3" s="1"/>
  <c r="M693" i="3"/>
  <c r="K693" i="3"/>
  <c r="L693" i="3" s="1"/>
  <c r="M692" i="3"/>
  <c r="K692" i="3"/>
  <c r="L692" i="3" s="1"/>
  <c r="M691" i="3"/>
  <c r="K691" i="3"/>
  <c r="N691" i="3" s="1"/>
  <c r="M690" i="3"/>
  <c r="L690" i="3"/>
  <c r="K690" i="3"/>
  <c r="N690" i="3" s="1"/>
  <c r="M689" i="3"/>
  <c r="K689" i="3"/>
  <c r="L689" i="3" s="1"/>
  <c r="M688" i="3"/>
  <c r="K688" i="3"/>
  <c r="N688" i="3" s="1"/>
  <c r="M687" i="3"/>
  <c r="K687" i="3"/>
  <c r="N687" i="3" s="1"/>
  <c r="M686" i="3"/>
  <c r="K686" i="3"/>
  <c r="N686" i="3" s="1"/>
  <c r="M685" i="3"/>
  <c r="K685" i="3"/>
  <c r="L685" i="3" s="1"/>
  <c r="M684" i="3"/>
  <c r="K684" i="3"/>
  <c r="L684" i="3" s="1"/>
  <c r="M683" i="3"/>
  <c r="L683" i="3"/>
  <c r="K683" i="3"/>
  <c r="N683" i="3" s="1"/>
  <c r="M682" i="3"/>
  <c r="K682" i="3"/>
  <c r="N682" i="3" s="1"/>
  <c r="O682" i="3" s="1"/>
  <c r="M681" i="3"/>
  <c r="K681" i="3"/>
  <c r="N681" i="3" s="1"/>
  <c r="M680" i="3"/>
  <c r="K680" i="3"/>
  <c r="N680" i="3" s="1"/>
  <c r="M679" i="3"/>
  <c r="K679" i="3"/>
  <c r="N679" i="3" s="1"/>
  <c r="D674" i="3"/>
  <c r="M672" i="3"/>
  <c r="K672" i="3"/>
  <c r="N672" i="3" s="1"/>
  <c r="M671" i="3"/>
  <c r="K671" i="3"/>
  <c r="L671" i="3" s="1"/>
  <c r="M670" i="3"/>
  <c r="K670" i="3"/>
  <c r="L670" i="3" s="1"/>
  <c r="M669" i="3"/>
  <c r="K669" i="3"/>
  <c r="L669" i="3" s="1"/>
  <c r="M668" i="3"/>
  <c r="K668" i="3"/>
  <c r="N668" i="3" s="1"/>
  <c r="M667" i="3"/>
  <c r="K667" i="3"/>
  <c r="N667" i="3" s="1"/>
  <c r="M666" i="3"/>
  <c r="K666" i="3"/>
  <c r="N666" i="3" s="1"/>
  <c r="M665" i="3"/>
  <c r="K665" i="3"/>
  <c r="N665" i="3" s="1"/>
  <c r="M664" i="3"/>
  <c r="K664" i="3"/>
  <c r="N664" i="3" s="1"/>
  <c r="M663" i="3"/>
  <c r="K663" i="3"/>
  <c r="L663" i="3" s="1"/>
  <c r="M662" i="3"/>
  <c r="K662" i="3"/>
  <c r="L662" i="3" s="1"/>
  <c r="M661" i="3"/>
  <c r="K661" i="3"/>
  <c r="L661" i="3" s="1"/>
  <c r="M660" i="3"/>
  <c r="K660" i="3"/>
  <c r="N660" i="3" s="1"/>
  <c r="O660" i="3" s="1"/>
  <c r="M659" i="3"/>
  <c r="K659" i="3"/>
  <c r="N659" i="3" s="1"/>
  <c r="O659" i="3" s="1"/>
  <c r="M658" i="3"/>
  <c r="L658" i="3"/>
  <c r="K658" i="3"/>
  <c r="N658" i="3" s="1"/>
  <c r="M657" i="3"/>
  <c r="K657" i="3"/>
  <c r="N657" i="3" s="1"/>
  <c r="M656" i="3"/>
  <c r="K656" i="3"/>
  <c r="N656" i="3" s="1"/>
  <c r="N655" i="3"/>
  <c r="M655" i="3"/>
  <c r="L655" i="3"/>
  <c r="K655" i="3"/>
  <c r="M654" i="3"/>
  <c r="K654" i="3"/>
  <c r="L654" i="3" s="1"/>
  <c r="M653" i="3"/>
  <c r="K653" i="3"/>
  <c r="L653" i="3" s="1"/>
  <c r="M652" i="3"/>
  <c r="K652" i="3"/>
  <c r="N652" i="3" s="1"/>
  <c r="M651" i="3"/>
  <c r="K651" i="3"/>
  <c r="N651" i="3" s="1"/>
  <c r="M650" i="3"/>
  <c r="K650" i="3"/>
  <c r="N650" i="3" s="1"/>
  <c r="M649" i="3"/>
  <c r="K649" i="3"/>
  <c r="N649" i="3" s="1"/>
  <c r="M648" i="3"/>
  <c r="K648" i="3"/>
  <c r="N648" i="3" s="1"/>
  <c r="M647" i="3"/>
  <c r="K647" i="3"/>
  <c r="N647" i="3" s="1"/>
  <c r="M646" i="3"/>
  <c r="K646" i="3"/>
  <c r="L646" i="3" s="1"/>
  <c r="M645" i="3"/>
  <c r="K645" i="3"/>
  <c r="L645" i="3" s="1"/>
  <c r="M644" i="3"/>
  <c r="K644" i="3"/>
  <c r="N644" i="3" s="1"/>
  <c r="O644" i="3" s="1"/>
  <c r="M643" i="3"/>
  <c r="K643" i="3"/>
  <c r="N643" i="3" s="1"/>
  <c r="M642" i="3"/>
  <c r="K642" i="3"/>
  <c r="N642" i="3" s="1"/>
  <c r="M641" i="3"/>
  <c r="K641" i="3"/>
  <c r="N641" i="3" s="1"/>
  <c r="M640" i="3"/>
  <c r="K640" i="3"/>
  <c r="N640" i="3" s="1"/>
  <c r="M639" i="3"/>
  <c r="L639" i="3"/>
  <c r="K639" i="3"/>
  <c r="N639" i="3" s="1"/>
  <c r="O639" i="3" s="1"/>
  <c r="M638" i="3"/>
  <c r="K638" i="3"/>
  <c r="L638" i="3" s="1"/>
  <c r="M637" i="3"/>
  <c r="K637" i="3"/>
  <c r="L637" i="3" s="1"/>
  <c r="M636" i="3"/>
  <c r="K636" i="3"/>
  <c r="N636" i="3" s="1"/>
  <c r="M635" i="3"/>
  <c r="K635" i="3"/>
  <c r="N635" i="3" s="1"/>
  <c r="M634" i="3"/>
  <c r="K634" i="3"/>
  <c r="N634" i="3" s="1"/>
  <c r="M633" i="3"/>
  <c r="K633" i="3"/>
  <c r="N633" i="3" s="1"/>
  <c r="M632" i="3"/>
  <c r="K632" i="3"/>
  <c r="N632" i="3" s="1"/>
  <c r="M631" i="3"/>
  <c r="K631" i="3"/>
  <c r="L631" i="3" s="1"/>
  <c r="M630" i="3"/>
  <c r="K630" i="3"/>
  <c r="L630" i="3" s="1"/>
  <c r="M629" i="3"/>
  <c r="K629" i="3"/>
  <c r="L629" i="3" s="1"/>
  <c r="M628" i="3"/>
  <c r="K628" i="3"/>
  <c r="N628" i="3" s="1"/>
  <c r="M627" i="3"/>
  <c r="K627" i="3"/>
  <c r="N627" i="3" s="1"/>
  <c r="O627" i="3" s="1"/>
  <c r="M626" i="3"/>
  <c r="K626" i="3"/>
  <c r="N626" i="3" s="1"/>
  <c r="M625" i="3"/>
  <c r="K625" i="3"/>
  <c r="N625" i="3" s="1"/>
  <c r="M624" i="3"/>
  <c r="K624" i="3"/>
  <c r="N624" i="3" s="1"/>
  <c r="M623" i="3"/>
  <c r="K623" i="3"/>
  <c r="L623" i="3" s="1"/>
  <c r="M622" i="3"/>
  <c r="K622" i="3"/>
  <c r="L622" i="3" s="1"/>
  <c r="M621" i="3"/>
  <c r="K621" i="3"/>
  <c r="L621" i="3" s="1"/>
  <c r="M620" i="3"/>
  <c r="K620" i="3"/>
  <c r="N620" i="3" s="1"/>
  <c r="M619" i="3"/>
  <c r="K619" i="3"/>
  <c r="N619" i="3" s="1"/>
  <c r="O619" i="3" s="1"/>
  <c r="M618" i="3"/>
  <c r="K618" i="3"/>
  <c r="N618" i="3" s="1"/>
  <c r="M617" i="3"/>
  <c r="K617" i="3"/>
  <c r="N617" i="3" s="1"/>
  <c r="M616" i="3"/>
  <c r="K616" i="3"/>
  <c r="N616" i="3" s="1"/>
  <c r="M615" i="3"/>
  <c r="K615" i="3"/>
  <c r="L615" i="3" s="1"/>
  <c r="M614" i="3"/>
  <c r="K614" i="3"/>
  <c r="L614" i="3" s="1"/>
  <c r="M613" i="3"/>
  <c r="K613" i="3"/>
  <c r="L613" i="3" s="1"/>
  <c r="M612" i="3"/>
  <c r="K612" i="3"/>
  <c r="N612" i="3" s="1"/>
  <c r="M611" i="3"/>
  <c r="K611" i="3"/>
  <c r="M610" i="3"/>
  <c r="K610" i="3"/>
  <c r="N610" i="3" s="1"/>
  <c r="M609" i="3"/>
  <c r="K609" i="3"/>
  <c r="M608" i="3"/>
  <c r="K608" i="3"/>
  <c r="N608" i="3" s="1"/>
  <c r="N607" i="3"/>
  <c r="M607" i="3"/>
  <c r="K607" i="3"/>
  <c r="L607" i="3" s="1"/>
  <c r="M606" i="3"/>
  <c r="K606" i="3"/>
  <c r="L606" i="3" s="1"/>
  <c r="M605" i="3"/>
  <c r="K605" i="3"/>
  <c r="L605" i="3" s="1"/>
  <c r="M604" i="3"/>
  <c r="K604" i="3"/>
  <c r="N604" i="3" s="1"/>
  <c r="M603" i="3"/>
  <c r="K603" i="3"/>
  <c r="M602" i="3"/>
  <c r="K602" i="3"/>
  <c r="N602" i="3" s="1"/>
  <c r="M601" i="3"/>
  <c r="K601" i="3"/>
  <c r="M600" i="3"/>
  <c r="K600" i="3"/>
  <c r="N600" i="3" s="1"/>
  <c r="O600" i="3" s="1"/>
  <c r="M599" i="3"/>
  <c r="K599" i="3"/>
  <c r="L599" i="3" s="1"/>
  <c r="M598" i="3"/>
  <c r="K598" i="3"/>
  <c r="L598" i="3" s="1"/>
  <c r="M597" i="3"/>
  <c r="K597" i="3"/>
  <c r="L597" i="3" s="1"/>
  <c r="N596" i="3"/>
  <c r="M596" i="3"/>
  <c r="K596" i="3"/>
  <c r="J596" i="3"/>
  <c r="D592" i="3"/>
  <c r="M590" i="3"/>
  <c r="K590" i="3"/>
  <c r="N590" i="3" s="1"/>
  <c r="M589" i="3"/>
  <c r="K589" i="3"/>
  <c r="L589" i="3" s="1"/>
  <c r="M588" i="3"/>
  <c r="K588" i="3"/>
  <c r="L588" i="3" s="1"/>
  <c r="M587" i="3"/>
  <c r="L587" i="3"/>
  <c r="K587" i="3"/>
  <c r="N587" i="3" s="1"/>
  <c r="M586" i="3"/>
  <c r="K586" i="3"/>
  <c r="N586" i="3" s="1"/>
  <c r="M585" i="3"/>
  <c r="K585" i="3"/>
  <c r="N585" i="3" s="1"/>
  <c r="M584" i="3"/>
  <c r="K584" i="3"/>
  <c r="N584" i="3" s="1"/>
  <c r="M583" i="3"/>
  <c r="K583" i="3"/>
  <c r="L583" i="3" s="1"/>
  <c r="M582" i="3"/>
  <c r="K582" i="3"/>
  <c r="N582" i="3" s="1"/>
  <c r="M581" i="3"/>
  <c r="K581" i="3"/>
  <c r="M580" i="3"/>
  <c r="K580" i="3"/>
  <c r="L580" i="3" s="1"/>
  <c r="M579" i="3"/>
  <c r="K579" i="3"/>
  <c r="N579" i="3" s="1"/>
  <c r="M578" i="3"/>
  <c r="K578" i="3"/>
  <c r="L578" i="3" s="1"/>
  <c r="M577" i="3"/>
  <c r="K577" i="3"/>
  <c r="N577" i="3" s="1"/>
  <c r="M576" i="3"/>
  <c r="K576" i="3"/>
  <c r="N576" i="3" s="1"/>
  <c r="M575" i="3"/>
  <c r="K575" i="3"/>
  <c r="N575" i="3" s="1"/>
  <c r="M574" i="3"/>
  <c r="K574" i="3"/>
  <c r="N574" i="3" s="1"/>
  <c r="M573" i="3"/>
  <c r="K573" i="3"/>
  <c r="L573" i="3" s="1"/>
  <c r="N572" i="3"/>
  <c r="M572" i="3"/>
  <c r="K572" i="3"/>
  <c r="L572" i="3" s="1"/>
  <c r="M571" i="3"/>
  <c r="K571" i="3"/>
  <c r="M570" i="3"/>
  <c r="K570" i="3"/>
  <c r="N570" i="3" s="1"/>
  <c r="M569" i="3"/>
  <c r="L569" i="3"/>
  <c r="K569" i="3"/>
  <c r="N569" i="3" s="1"/>
  <c r="M568" i="3"/>
  <c r="K568" i="3"/>
  <c r="N568" i="3" s="1"/>
  <c r="M567" i="3"/>
  <c r="K567" i="3"/>
  <c r="L567" i="3" s="1"/>
  <c r="M566" i="3"/>
  <c r="K566" i="3"/>
  <c r="N566" i="3" s="1"/>
  <c r="M565" i="3"/>
  <c r="K565" i="3"/>
  <c r="L565" i="3" s="1"/>
  <c r="M564" i="3"/>
  <c r="K564" i="3"/>
  <c r="L564" i="3" s="1"/>
  <c r="M563" i="3"/>
  <c r="K563" i="3"/>
  <c r="N563" i="3" s="1"/>
  <c r="M562" i="3"/>
  <c r="K562" i="3"/>
  <c r="N562" i="3" s="1"/>
  <c r="M561" i="3"/>
  <c r="K561" i="3"/>
  <c r="M560" i="3"/>
  <c r="K560" i="3"/>
  <c r="N560" i="3" s="1"/>
  <c r="M559" i="3"/>
  <c r="K559" i="3"/>
  <c r="N559" i="3" s="1"/>
  <c r="M558" i="3"/>
  <c r="K558" i="3"/>
  <c r="N558" i="3" s="1"/>
  <c r="N557" i="3"/>
  <c r="M557" i="3"/>
  <c r="K557" i="3"/>
  <c r="L557" i="3" s="1"/>
  <c r="M556" i="3"/>
  <c r="K556" i="3"/>
  <c r="L556" i="3" s="1"/>
  <c r="M555" i="3"/>
  <c r="K555" i="3"/>
  <c r="M554" i="3"/>
  <c r="L554" i="3"/>
  <c r="K554" i="3"/>
  <c r="N554" i="3" s="1"/>
  <c r="M553" i="3"/>
  <c r="K553" i="3"/>
  <c r="N553" i="3" s="1"/>
  <c r="M552" i="3"/>
  <c r="K552" i="3"/>
  <c r="N552" i="3" s="1"/>
  <c r="N551" i="3"/>
  <c r="M551" i="3"/>
  <c r="K551" i="3"/>
  <c r="L551" i="3" s="1"/>
  <c r="M550" i="3"/>
  <c r="K550" i="3"/>
  <c r="N550" i="3" s="1"/>
  <c r="M549" i="3"/>
  <c r="K549" i="3"/>
  <c r="M548" i="3"/>
  <c r="K548" i="3"/>
  <c r="M547" i="3"/>
  <c r="K547" i="3"/>
  <c r="N547" i="3" s="1"/>
  <c r="M546" i="3"/>
  <c r="K546" i="3"/>
  <c r="L546" i="3" s="1"/>
  <c r="N545" i="3"/>
  <c r="M545" i="3"/>
  <c r="O545" i="3" s="1"/>
  <c r="K545" i="3"/>
  <c r="L545" i="3" s="1"/>
  <c r="M544" i="3"/>
  <c r="K544" i="3"/>
  <c r="N544" i="3" s="1"/>
  <c r="M543" i="3"/>
  <c r="K543" i="3"/>
  <c r="N543" i="3" s="1"/>
  <c r="O543" i="3" s="1"/>
  <c r="M542" i="3"/>
  <c r="K542" i="3"/>
  <c r="N542" i="3" s="1"/>
  <c r="M541" i="3"/>
  <c r="K541" i="3"/>
  <c r="L541" i="3" s="1"/>
  <c r="M540" i="3"/>
  <c r="K540" i="3"/>
  <c r="L540" i="3" s="1"/>
  <c r="M539" i="3"/>
  <c r="K539" i="3"/>
  <c r="M538" i="3"/>
  <c r="K538" i="3"/>
  <c r="N538" i="3" s="1"/>
  <c r="M537" i="3"/>
  <c r="K537" i="3"/>
  <c r="N537" i="3" s="1"/>
  <c r="M536" i="3"/>
  <c r="K536" i="3"/>
  <c r="N536" i="3" s="1"/>
  <c r="M535" i="3"/>
  <c r="K535" i="3"/>
  <c r="L535" i="3" s="1"/>
  <c r="M534" i="3"/>
  <c r="K534" i="3"/>
  <c r="N534" i="3" s="1"/>
  <c r="M533" i="3"/>
  <c r="K533" i="3"/>
  <c r="L533" i="3" s="1"/>
  <c r="N532" i="3"/>
  <c r="M532" i="3"/>
  <c r="K532" i="3"/>
  <c r="L532" i="3" s="1"/>
  <c r="M531" i="3"/>
  <c r="K531" i="3"/>
  <c r="N531" i="3" s="1"/>
  <c r="M530" i="3"/>
  <c r="L530" i="3"/>
  <c r="K530" i="3"/>
  <c r="N530" i="3" s="1"/>
  <c r="M529" i="3"/>
  <c r="K529" i="3"/>
  <c r="L529" i="3" s="1"/>
  <c r="M528" i="3"/>
  <c r="K528" i="3"/>
  <c r="N528" i="3" s="1"/>
  <c r="M527" i="3"/>
  <c r="K527" i="3"/>
  <c r="N527" i="3" s="1"/>
  <c r="N526" i="3"/>
  <c r="M526" i="3"/>
  <c r="K526" i="3"/>
  <c r="J526" i="3"/>
  <c r="O526" i="3" s="1"/>
  <c r="D522" i="3"/>
  <c r="M520" i="3"/>
  <c r="K520" i="3"/>
  <c r="N520" i="3" s="1"/>
  <c r="M519" i="3"/>
  <c r="K519" i="3"/>
  <c r="N519" i="3" s="1"/>
  <c r="M518" i="3"/>
  <c r="K518" i="3"/>
  <c r="M517" i="3"/>
  <c r="K517" i="3"/>
  <c r="N517" i="3" s="1"/>
  <c r="M516" i="3"/>
  <c r="K516" i="3"/>
  <c r="N516" i="3" s="1"/>
  <c r="O516" i="3" s="1"/>
  <c r="M515" i="3"/>
  <c r="K515" i="3"/>
  <c r="M514" i="3"/>
  <c r="K514" i="3"/>
  <c r="N514" i="3" s="1"/>
  <c r="M513" i="3"/>
  <c r="K513" i="3"/>
  <c r="L513" i="3" s="1"/>
  <c r="M512" i="3"/>
  <c r="K512" i="3"/>
  <c r="N512" i="3" s="1"/>
  <c r="M511" i="3"/>
  <c r="K511" i="3"/>
  <c r="N511" i="3" s="1"/>
  <c r="M510" i="3"/>
  <c r="K510" i="3"/>
  <c r="M509" i="3"/>
  <c r="K509" i="3"/>
  <c r="N509" i="3" s="1"/>
  <c r="M508" i="3"/>
  <c r="K508" i="3"/>
  <c r="N508" i="3" s="1"/>
  <c r="O508" i="3" s="1"/>
  <c r="M507" i="3"/>
  <c r="K507" i="3"/>
  <c r="M506" i="3"/>
  <c r="L506" i="3"/>
  <c r="K506" i="3"/>
  <c r="N506" i="3" s="1"/>
  <c r="M505" i="3"/>
  <c r="K505" i="3"/>
  <c r="L505" i="3" s="1"/>
  <c r="M504" i="3"/>
  <c r="K504" i="3"/>
  <c r="N504" i="3" s="1"/>
  <c r="M503" i="3"/>
  <c r="K503" i="3"/>
  <c r="N503" i="3" s="1"/>
  <c r="O503" i="3" s="1"/>
  <c r="M502" i="3"/>
  <c r="K502" i="3"/>
  <c r="M501" i="3"/>
  <c r="K501" i="3"/>
  <c r="N501" i="3" s="1"/>
  <c r="M500" i="3"/>
  <c r="O500" i="3" s="1"/>
  <c r="K500" i="3"/>
  <c r="N500" i="3" s="1"/>
  <c r="M499" i="3"/>
  <c r="K499" i="3"/>
  <c r="N498" i="3"/>
  <c r="M498" i="3"/>
  <c r="K498" i="3"/>
  <c r="L498" i="3" s="1"/>
  <c r="M497" i="3"/>
  <c r="K497" i="3"/>
  <c r="L497" i="3" s="1"/>
  <c r="M496" i="3"/>
  <c r="K496" i="3"/>
  <c r="N496" i="3" s="1"/>
  <c r="M495" i="3"/>
  <c r="K495" i="3"/>
  <c r="N495" i="3" s="1"/>
  <c r="M494" i="3"/>
  <c r="K494" i="3"/>
  <c r="M493" i="3"/>
  <c r="K493" i="3"/>
  <c r="N493" i="3" s="1"/>
  <c r="M492" i="3"/>
  <c r="K492" i="3"/>
  <c r="N492" i="3" s="1"/>
  <c r="M491" i="3"/>
  <c r="K491" i="3"/>
  <c r="M490" i="3"/>
  <c r="L490" i="3"/>
  <c r="K490" i="3"/>
  <c r="N490" i="3" s="1"/>
  <c r="O490" i="3" s="1"/>
  <c r="M489" i="3"/>
  <c r="K489" i="3"/>
  <c r="L489" i="3" s="1"/>
  <c r="M488" i="3"/>
  <c r="K488" i="3"/>
  <c r="N488" i="3" s="1"/>
  <c r="M487" i="3"/>
  <c r="K487" i="3"/>
  <c r="N487" i="3" s="1"/>
  <c r="M486" i="3"/>
  <c r="K486" i="3"/>
  <c r="M485" i="3"/>
  <c r="K485" i="3"/>
  <c r="N485" i="3" s="1"/>
  <c r="M484" i="3"/>
  <c r="K484" i="3"/>
  <c r="N484" i="3" s="1"/>
  <c r="M483" i="3"/>
  <c r="K483" i="3"/>
  <c r="N482" i="3"/>
  <c r="O482" i="3" s="1"/>
  <c r="M482" i="3"/>
  <c r="K482" i="3"/>
  <c r="L482" i="3" s="1"/>
  <c r="M481" i="3"/>
  <c r="K481" i="3"/>
  <c r="L481" i="3" s="1"/>
  <c r="M480" i="3"/>
  <c r="O480" i="3" s="1"/>
  <c r="K480" i="3"/>
  <c r="N480" i="3" s="1"/>
  <c r="M479" i="3"/>
  <c r="K479" i="3"/>
  <c r="N479" i="3" s="1"/>
  <c r="M478" i="3"/>
  <c r="K478" i="3"/>
  <c r="M477" i="3"/>
  <c r="K477" i="3"/>
  <c r="N477" i="3" s="1"/>
  <c r="M476" i="3"/>
  <c r="K476" i="3"/>
  <c r="N476" i="3" s="1"/>
  <c r="M475" i="3"/>
  <c r="K475" i="3"/>
  <c r="N474" i="3"/>
  <c r="M474" i="3"/>
  <c r="K474" i="3"/>
  <c r="L474" i="3" s="1"/>
  <c r="M473" i="3"/>
  <c r="K473" i="3"/>
  <c r="M472" i="3"/>
  <c r="K472" i="3"/>
  <c r="N472" i="3" s="1"/>
  <c r="M471" i="3"/>
  <c r="K471" i="3"/>
  <c r="N471" i="3" s="1"/>
  <c r="M470" i="3"/>
  <c r="K470" i="3"/>
  <c r="M469" i="3"/>
  <c r="K469" i="3"/>
  <c r="N469" i="3" s="1"/>
  <c r="M468" i="3"/>
  <c r="K468" i="3"/>
  <c r="N468" i="3" s="1"/>
  <c r="O468" i="3" s="1"/>
  <c r="M467" i="3"/>
  <c r="K467" i="3"/>
  <c r="N467" i="3" s="1"/>
  <c r="M466" i="3"/>
  <c r="K466" i="3"/>
  <c r="N466" i="3" s="1"/>
  <c r="M465" i="3"/>
  <c r="K465" i="3"/>
  <c r="M464" i="3"/>
  <c r="K464" i="3"/>
  <c r="N464" i="3" s="1"/>
  <c r="M463" i="3"/>
  <c r="K463" i="3"/>
  <c r="N463" i="3" s="1"/>
  <c r="M462" i="3"/>
  <c r="K462" i="3"/>
  <c r="M461" i="3"/>
  <c r="K461" i="3"/>
  <c r="N461" i="3" s="1"/>
  <c r="M460" i="3"/>
  <c r="K460" i="3"/>
  <c r="N460" i="3" s="1"/>
  <c r="M459" i="3"/>
  <c r="K459" i="3"/>
  <c r="N459" i="3" s="1"/>
  <c r="N458" i="3"/>
  <c r="M458" i="3"/>
  <c r="L458" i="3"/>
  <c r="K458" i="3"/>
  <c r="M457" i="3"/>
  <c r="K457" i="3"/>
  <c r="M456" i="3"/>
  <c r="K456" i="3"/>
  <c r="N456" i="3" s="1"/>
  <c r="M455" i="3"/>
  <c r="K455" i="3"/>
  <c r="N455" i="3" s="1"/>
  <c r="O455" i="3" s="1"/>
  <c r="M454" i="3"/>
  <c r="K454" i="3"/>
  <c r="M453" i="3"/>
  <c r="K453" i="3"/>
  <c r="N453" i="3" s="1"/>
  <c r="M452" i="3"/>
  <c r="L452" i="3"/>
  <c r="K452" i="3"/>
  <c r="N452" i="3" s="1"/>
  <c r="M451" i="3"/>
  <c r="K451" i="3"/>
  <c r="N451" i="3" s="1"/>
  <c r="M450" i="3"/>
  <c r="K450" i="3"/>
  <c r="N450" i="3" s="1"/>
  <c r="M449" i="3"/>
  <c r="K449" i="3"/>
  <c r="M448" i="3"/>
  <c r="K448" i="3"/>
  <c r="N448" i="3" s="1"/>
  <c r="M447" i="3"/>
  <c r="K447" i="3"/>
  <c r="N447" i="3" s="1"/>
  <c r="M446" i="3"/>
  <c r="K446" i="3"/>
  <c r="M445" i="3"/>
  <c r="K445" i="3"/>
  <c r="N445" i="3" s="1"/>
  <c r="M444" i="3"/>
  <c r="L444" i="3"/>
  <c r="K444" i="3"/>
  <c r="N444" i="3" s="1"/>
  <c r="M443" i="3"/>
  <c r="K443" i="3"/>
  <c r="N443" i="3" s="1"/>
  <c r="N442" i="3"/>
  <c r="O442" i="3" s="1"/>
  <c r="M442" i="3"/>
  <c r="K442" i="3"/>
  <c r="L442" i="3" s="1"/>
  <c r="J442" i="3"/>
  <c r="D438" i="3"/>
  <c r="M436" i="3"/>
  <c r="K436" i="3"/>
  <c r="N436" i="3" s="1"/>
  <c r="M435" i="3"/>
  <c r="K435" i="3"/>
  <c r="N435" i="3" s="1"/>
  <c r="O435" i="3" s="1"/>
  <c r="M434" i="3"/>
  <c r="L434" i="3"/>
  <c r="K434" i="3"/>
  <c r="N434" i="3" s="1"/>
  <c r="N433" i="3"/>
  <c r="O433" i="3" s="1"/>
  <c r="M433" i="3"/>
  <c r="K433" i="3"/>
  <c r="L433" i="3" s="1"/>
  <c r="M432" i="3"/>
  <c r="K432" i="3"/>
  <c r="L432" i="3" s="1"/>
  <c r="M431" i="3"/>
  <c r="K431" i="3"/>
  <c r="M430" i="3"/>
  <c r="K430" i="3"/>
  <c r="M429" i="3"/>
  <c r="K429" i="3"/>
  <c r="N429" i="3" s="1"/>
  <c r="M428" i="3"/>
  <c r="K428" i="3"/>
  <c r="N428" i="3" s="1"/>
  <c r="M427" i="3"/>
  <c r="K427" i="3"/>
  <c r="L427" i="3" s="1"/>
  <c r="M426" i="3"/>
  <c r="K426" i="3"/>
  <c r="N426" i="3" s="1"/>
  <c r="M425" i="3"/>
  <c r="L425" i="3"/>
  <c r="K425" i="3"/>
  <c r="N425" i="3" s="1"/>
  <c r="O425" i="3" s="1"/>
  <c r="M424" i="3"/>
  <c r="K424" i="3"/>
  <c r="M423" i="3"/>
  <c r="K423" i="3"/>
  <c r="N423" i="3" s="1"/>
  <c r="M422" i="3"/>
  <c r="K422" i="3"/>
  <c r="L422" i="3" s="1"/>
  <c r="M421" i="3"/>
  <c r="K421" i="3"/>
  <c r="L421" i="3" s="1"/>
  <c r="M420" i="3"/>
  <c r="K420" i="3"/>
  <c r="N420" i="3" s="1"/>
  <c r="M419" i="3"/>
  <c r="K419" i="3"/>
  <c r="M418" i="3"/>
  <c r="K418" i="3"/>
  <c r="N418" i="3" s="1"/>
  <c r="M417" i="3"/>
  <c r="K417" i="3"/>
  <c r="N417" i="3" s="1"/>
  <c r="O417" i="3" s="1"/>
  <c r="M416" i="3"/>
  <c r="K416" i="3"/>
  <c r="L416" i="3" s="1"/>
  <c r="M415" i="3"/>
  <c r="K415" i="3"/>
  <c r="M414" i="3"/>
  <c r="K414" i="3"/>
  <c r="L414" i="3" s="1"/>
  <c r="M413" i="3"/>
  <c r="K413" i="3"/>
  <c r="L413" i="3" s="1"/>
  <c r="M412" i="3"/>
  <c r="K412" i="3"/>
  <c r="N412" i="3" s="1"/>
  <c r="O412" i="3" s="1"/>
  <c r="M411" i="3"/>
  <c r="K411" i="3"/>
  <c r="L411" i="3" s="1"/>
  <c r="M410" i="3"/>
  <c r="K410" i="3"/>
  <c r="N410" i="3" s="1"/>
  <c r="M409" i="3"/>
  <c r="K409" i="3"/>
  <c r="N409" i="3" s="1"/>
  <c r="M408" i="3"/>
  <c r="K408" i="3"/>
  <c r="M407" i="3"/>
  <c r="K407" i="3"/>
  <c r="N407" i="3" s="1"/>
  <c r="M406" i="3"/>
  <c r="K406" i="3"/>
  <c r="L406" i="3" s="1"/>
  <c r="M405" i="3"/>
  <c r="K405" i="3"/>
  <c r="N405" i="3" s="1"/>
  <c r="M404" i="3"/>
  <c r="K404" i="3"/>
  <c r="N404" i="3" s="1"/>
  <c r="M403" i="3"/>
  <c r="K403" i="3"/>
  <c r="N403" i="3" s="1"/>
  <c r="M402" i="3"/>
  <c r="K402" i="3"/>
  <c r="N402" i="3" s="1"/>
  <c r="M401" i="3"/>
  <c r="K401" i="3"/>
  <c r="N401" i="3" s="1"/>
  <c r="O401" i="3" s="1"/>
  <c r="M400" i="3"/>
  <c r="K400" i="3"/>
  <c r="L400" i="3" s="1"/>
  <c r="M399" i="3"/>
  <c r="K399" i="3"/>
  <c r="M398" i="3"/>
  <c r="K398" i="3"/>
  <c r="L398" i="3" s="1"/>
  <c r="N397" i="3"/>
  <c r="M397" i="3"/>
  <c r="L397" i="3"/>
  <c r="K397" i="3"/>
  <c r="M396" i="3"/>
  <c r="K396" i="3"/>
  <c r="N396" i="3" s="1"/>
  <c r="M395" i="3"/>
  <c r="K395" i="3"/>
  <c r="N395" i="3" s="1"/>
  <c r="M394" i="3"/>
  <c r="K394" i="3"/>
  <c r="N394" i="3" s="1"/>
  <c r="M393" i="3"/>
  <c r="K393" i="3"/>
  <c r="N393" i="3" s="1"/>
  <c r="M392" i="3"/>
  <c r="K392" i="3"/>
  <c r="M391" i="3"/>
  <c r="K391" i="3"/>
  <c r="N391" i="3" s="1"/>
  <c r="M390" i="3"/>
  <c r="K390" i="3"/>
  <c r="L390" i="3" s="1"/>
  <c r="M389" i="3"/>
  <c r="K389" i="3"/>
  <c r="L389" i="3" s="1"/>
  <c r="M388" i="3"/>
  <c r="K388" i="3"/>
  <c r="N388" i="3" s="1"/>
  <c r="M387" i="3"/>
  <c r="K387" i="3"/>
  <c r="N387" i="3" s="1"/>
  <c r="M386" i="3"/>
  <c r="K386" i="3"/>
  <c r="N386" i="3" s="1"/>
  <c r="M385" i="3"/>
  <c r="K385" i="3"/>
  <c r="L385" i="3" s="1"/>
  <c r="M384" i="3"/>
  <c r="K384" i="3"/>
  <c r="L384" i="3" s="1"/>
  <c r="M383" i="3"/>
  <c r="K383" i="3"/>
  <c r="N382" i="3"/>
  <c r="M382" i="3"/>
  <c r="K382" i="3"/>
  <c r="L382" i="3" s="1"/>
  <c r="N381" i="3"/>
  <c r="M381" i="3"/>
  <c r="L381" i="3"/>
  <c r="K381" i="3"/>
  <c r="M380" i="3"/>
  <c r="K380" i="3"/>
  <c r="N380" i="3" s="1"/>
  <c r="M379" i="3"/>
  <c r="K379" i="3"/>
  <c r="N379" i="3" s="1"/>
  <c r="M378" i="3"/>
  <c r="K378" i="3"/>
  <c r="N378" i="3" s="1"/>
  <c r="M377" i="3"/>
  <c r="K377" i="3"/>
  <c r="N377" i="3" s="1"/>
  <c r="M376" i="3"/>
  <c r="K376" i="3"/>
  <c r="M375" i="3"/>
  <c r="K375" i="3"/>
  <c r="N375" i="3" s="1"/>
  <c r="M374" i="3"/>
  <c r="K374" i="3"/>
  <c r="L374" i="3" s="1"/>
  <c r="M373" i="3"/>
  <c r="K373" i="3"/>
  <c r="N373" i="3" s="1"/>
  <c r="M372" i="3"/>
  <c r="K372" i="3"/>
  <c r="N372" i="3" s="1"/>
  <c r="M371" i="3"/>
  <c r="L371" i="3"/>
  <c r="K371" i="3"/>
  <c r="N371" i="3" s="1"/>
  <c r="M370" i="3"/>
  <c r="K370" i="3"/>
  <c r="N370" i="3" s="1"/>
  <c r="N369" i="3"/>
  <c r="O369" i="3" s="1"/>
  <c r="M369" i="3"/>
  <c r="K369" i="3"/>
  <c r="L369" i="3" s="1"/>
  <c r="M368" i="3"/>
  <c r="K368" i="3"/>
  <c r="L368" i="3" s="1"/>
  <c r="M367" i="3"/>
  <c r="K367" i="3"/>
  <c r="D362" i="3"/>
  <c r="M360" i="3"/>
  <c r="K360" i="3"/>
  <c r="N360" i="3" s="1"/>
  <c r="M359" i="3"/>
  <c r="K359" i="3"/>
  <c r="N359" i="3" s="1"/>
  <c r="M358" i="3"/>
  <c r="K358" i="3"/>
  <c r="N358" i="3" s="1"/>
  <c r="M357" i="3"/>
  <c r="K357" i="3"/>
  <c r="N357" i="3" s="1"/>
  <c r="M356" i="3"/>
  <c r="K356" i="3"/>
  <c r="L356" i="3" s="1"/>
  <c r="M355" i="3"/>
  <c r="K355" i="3"/>
  <c r="N355" i="3" s="1"/>
  <c r="M354" i="3"/>
  <c r="K354" i="3"/>
  <c r="L354" i="3" s="1"/>
  <c r="K353" i="3"/>
  <c r="M352" i="3"/>
  <c r="K352" i="3"/>
  <c r="N352" i="3" s="1"/>
  <c r="M351" i="3"/>
  <c r="K351" i="3"/>
  <c r="N351" i="3" s="1"/>
  <c r="M350" i="3"/>
  <c r="K350" i="3"/>
  <c r="N350" i="3" s="1"/>
  <c r="M349" i="3"/>
  <c r="K349" i="3"/>
  <c r="N349" i="3" s="1"/>
  <c r="M348" i="3"/>
  <c r="K348" i="3"/>
  <c r="L348" i="3" s="1"/>
  <c r="M347" i="3"/>
  <c r="K347" i="3"/>
  <c r="N347" i="3" s="1"/>
  <c r="M346" i="3"/>
  <c r="K346" i="3"/>
  <c r="L346" i="3" s="1"/>
  <c r="N345" i="3"/>
  <c r="M345" i="3"/>
  <c r="K345" i="3"/>
  <c r="L345" i="3" s="1"/>
  <c r="M344" i="3"/>
  <c r="K344" i="3"/>
  <c r="N344" i="3" s="1"/>
  <c r="M343" i="3"/>
  <c r="K343" i="3"/>
  <c r="N343" i="3" s="1"/>
  <c r="M342" i="3"/>
  <c r="K342" i="3"/>
  <c r="N342" i="3" s="1"/>
  <c r="M341" i="3"/>
  <c r="K341" i="3"/>
  <c r="N341" i="3" s="1"/>
  <c r="M340" i="3"/>
  <c r="K340" i="3"/>
  <c r="N340" i="3" s="1"/>
  <c r="M339" i="3"/>
  <c r="K339" i="3"/>
  <c r="N339" i="3" s="1"/>
  <c r="N338" i="3"/>
  <c r="M338" i="3"/>
  <c r="K338" i="3"/>
  <c r="L338" i="3" s="1"/>
  <c r="M337" i="3"/>
  <c r="K337" i="3"/>
  <c r="L337" i="3" s="1"/>
  <c r="M336" i="3"/>
  <c r="K336" i="3"/>
  <c r="N336" i="3" s="1"/>
  <c r="M335" i="3"/>
  <c r="K335" i="3"/>
  <c r="N335" i="3" s="1"/>
  <c r="M334" i="3"/>
  <c r="K334" i="3"/>
  <c r="L334" i="3" s="1"/>
  <c r="M333" i="3"/>
  <c r="K333" i="3"/>
  <c r="N333" i="3" s="1"/>
  <c r="M332" i="3"/>
  <c r="K332" i="3"/>
  <c r="N332" i="3" s="1"/>
  <c r="M331" i="3"/>
  <c r="K331" i="3"/>
  <c r="N331" i="3" s="1"/>
  <c r="M330" i="3"/>
  <c r="K330" i="3"/>
  <c r="N330" i="3" s="1"/>
  <c r="M329" i="3"/>
  <c r="K329" i="3"/>
  <c r="L329" i="3" s="1"/>
  <c r="M328" i="3"/>
  <c r="K328" i="3"/>
  <c r="N328" i="3" s="1"/>
  <c r="M327" i="3"/>
  <c r="K327" i="3"/>
  <c r="N327" i="3" s="1"/>
  <c r="M326" i="3"/>
  <c r="K326" i="3"/>
  <c r="L326" i="3" s="1"/>
  <c r="M325" i="3"/>
  <c r="K325" i="3"/>
  <c r="N325" i="3" s="1"/>
  <c r="M324" i="3"/>
  <c r="K324" i="3"/>
  <c r="N324" i="3" s="1"/>
  <c r="M323" i="3"/>
  <c r="L323" i="3"/>
  <c r="K323" i="3"/>
  <c r="N323" i="3" s="1"/>
  <c r="N322" i="3"/>
  <c r="M322" i="3"/>
  <c r="K322" i="3"/>
  <c r="L322" i="3" s="1"/>
  <c r="M321" i="3"/>
  <c r="K321" i="3"/>
  <c r="L321" i="3" s="1"/>
  <c r="M320" i="3"/>
  <c r="K320" i="3"/>
  <c r="N320" i="3" s="1"/>
  <c r="M319" i="3"/>
  <c r="K319" i="3"/>
  <c r="N319" i="3" s="1"/>
  <c r="M318" i="3"/>
  <c r="K318" i="3"/>
  <c r="L318" i="3" s="1"/>
  <c r="M317" i="3"/>
  <c r="K317" i="3"/>
  <c r="N317" i="3" s="1"/>
  <c r="M316" i="3"/>
  <c r="K316" i="3"/>
  <c r="L316" i="3" s="1"/>
  <c r="M315" i="3"/>
  <c r="K315" i="3"/>
  <c r="M314" i="3"/>
  <c r="K314" i="3"/>
  <c r="N314" i="3" s="1"/>
  <c r="M313" i="3"/>
  <c r="K313" i="3"/>
  <c r="L313" i="3" s="1"/>
  <c r="M312" i="3"/>
  <c r="K312" i="3"/>
  <c r="N312" i="3" s="1"/>
  <c r="M311" i="3"/>
  <c r="K311" i="3"/>
  <c r="N311" i="3" s="1"/>
  <c r="M310" i="3"/>
  <c r="K310" i="3"/>
  <c r="L310" i="3" s="1"/>
  <c r="M309" i="3"/>
  <c r="O309" i="3" s="1"/>
  <c r="K309" i="3"/>
  <c r="N309" i="3" s="1"/>
  <c r="M308" i="3"/>
  <c r="K308" i="3"/>
  <c r="L308" i="3" s="1"/>
  <c r="M307" i="3"/>
  <c r="L307" i="3"/>
  <c r="K307" i="3"/>
  <c r="N307" i="3" s="1"/>
  <c r="M306" i="3"/>
  <c r="K306" i="3"/>
  <c r="L306" i="3" s="1"/>
  <c r="M305" i="3"/>
  <c r="K305" i="3"/>
  <c r="L305" i="3" s="1"/>
  <c r="M304" i="3"/>
  <c r="K304" i="3"/>
  <c r="N304" i="3" s="1"/>
  <c r="M303" i="3"/>
  <c r="K303" i="3"/>
  <c r="N303" i="3" s="1"/>
  <c r="N302" i="3"/>
  <c r="M302" i="3"/>
  <c r="K302" i="3"/>
  <c r="L302" i="3" s="1"/>
  <c r="M301" i="3"/>
  <c r="K301" i="3"/>
  <c r="N301" i="3" s="1"/>
  <c r="M300" i="3"/>
  <c r="K300" i="3"/>
  <c r="L300" i="3" s="1"/>
  <c r="M299" i="3"/>
  <c r="L299" i="3"/>
  <c r="K299" i="3"/>
  <c r="N299" i="3" s="1"/>
  <c r="M298" i="3"/>
  <c r="K298" i="3"/>
  <c r="L298" i="3" s="1"/>
  <c r="M297" i="3"/>
  <c r="K297" i="3"/>
  <c r="L297" i="3" s="1"/>
  <c r="M296" i="3"/>
  <c r="K296" i="3"/>
  <c r="N296" i="3" s="1"/>
  <c r="M295" i="3"/>
  <c r="K295" i="3"/>
  <c r="N295" i="3" s="1"/>
  <c r="M294" i="3"/>
  <c r="K294" i="3"/>
  <c r="N294" i="3" s="1"/>
  <c r="M293" i="3"/>
  <c r="K293" i="3"/>
  <c r="N293" i="3" s="1"/>
  <c r="O292" i="3"/>
  <c r="N292" i="3"/>
  <c r="M292" i="3"/>
  <c r="K292" i="3"/>
  <c r="L292" i="3" s="1"/>
  <c r="M291" i="3"/>
  <c r="K291" i="3"/>
  <c r="N291" i="3" s="1"/>
  <c r="M290" i="3"/>
  <c r="K290" i="3"/>
  <c r="L290" i="3" s="1"/>
  <c r="M289" i="3"/>
  <c r="K289" i="3"/>
  <c r="L289" i="3" s="1"/>
  <c r="M288" i="3"/>
  <c r="K288" i="3"/>
  <c r="N288" i="3" s="1"/>
  <c r="O288" i="3" s="1"/>
  <c r="M287" i="3"/>
  <c r="K287" i="3"/>
  <c r="N287" i="3" s="1"/>
  <c r="D282" i="3"/>
  <c r="M280" i="3"/>
  <c r="K280" i="3"/>
  <c r="N280" i="3" s="1"/>
  <c r="M279" i="3"/>
  <c r="K279" i="3"/>
  <c r="N279" i="3" s="1"/>
  <c r="M278" i="3"/>
  <c r="K278" i="3"/>
  <c r="L278" i="3" s="1"/>
  <c r="M277" i="3"/>
  <c r="K277" i="3"/>
  <c r="N277" i="3" s="1"/>
  <c r="M276" i="3"/>
  <c r="K276" i="3"/>
  <c r="L276" i="3" s="1"/>
  <c r="M275" i="3"/>
  <c r="K275" i="3"/>
  <c r="N275" i="3" s="1"/>
  <c r="M274" i="3"/>
  <c r="K274" i="3"/>
  <c r="L274" i="3" s="1"/>
  <c r="M273" i="3"/>
  <c r="K273" i="3"/>
  <c r="L273" i="3" s="1"/>
  <c r="M272" i="3"/>
  <c r="K272" i="3"/>
  <c r="N272" i="3" s="1"/>
  <c r="M271" i="3"/>
  <c r="K271" i="3"/>
  <c r="N271" i="3" s="1"/>
  <c r="M270" i="3"/>
  <c r="K270" i="3"/>
  <c r="L270" i="3" s="1"/>
  <c r="M269" i="3"/>
  <c r="K269" i="3"/>
  <c r="N269" i="3" s="1"/>
  <c r="M268" i="3"/>
  <c r="K268" i="3"/>
  <c r="M267" i="3"/>
  <c r="K267" i="3"/>
  <c r="N267" i="3" s="1"/>
  <c r="M266" i="3"/>
  <c r="K266" i="3"/>
  <c r="L266" i="3" s="1"/>
  <c r="N265" i="3"/>
  <c r="M265" i="3"/>
  <c r="K265" i="3"/>
  <c r="L265" i="3" s="1"/>
  <c r="M264" i="3"/>
  <c r="K264" i="3"/>
  <c r="N264" i="3" s="1"/>
  <c r="M263" i="3"/>
  <c r="K263" i="3"/>
  <c r="N263" i="3" s="1"/>
  <c r="M262" i="3"/>
  <c r="K262" i="3"/>
  <c r="N262" i="3" s="1"/>
  <c r="M261" i="3"/>
  <c r="K261" i="3"/>
  <c r="N261" i="3" s="1"/>
  <c r="M260" i="3"/>
  <c r="K260" i="3"/>
  <c r="L260" i="3" s="1"/>
  <c r="M259" i="3"/>
  <c r="K259" i="3"/>
  <c r="N259" i="3" s="1"/>
  <c r="M258" i="3"/>
  <c r="K258" i="3"/>
  <c r="L258" i="3" s="1"/>
  <c r="M257" i="3"/>
  <c r="K257" i="3"/>
  <c r="L257" i="3" s="1"/>
  <c r="M256" i="3"/>
  <c r="K256" i="3"/>
  <c r="N256" i="3" s="1"/>
  <c r="M255" i="3"/>
  <c r="K255" i="3"/>
  <c r="N255" i="3" s="1"/>
  <c r="M254" i="3"/>
  <c r="K254" i="3"/>
  <c r="L254" i="3" s="1"/>
  <c r="M253" i="3"/>
  <c r="K253" i="3"/>
  <c r="N253" i="3" s="1"/>
  <c r="M252" i="3"/>
  <c r="K252" i="3"/>
  <c r="N252" i="3" s="1"/>
  <c r="M251" i="3"/>
  <c r="K251" i="3"/>
  <c r="M250" i="3"/>
  <c r="L250" i="3"/>
  <c r="K250" i="3"/>
  <c r="N250" i="3" s="1"/>
  <c r="M249" i="3"/>
  <c r="K249" i="3"/>
  <c r="L249" i="3" s="1"/>
  <c r="M248" i="3"/>
  <c r="K248" i="3"/>
  <c r="N248" i="3" s="1"/>
  <c r="M247" i="3"/>
  <c r="K247" i="3"/>
  <c r="N247" i="3" s="1"/>
  <c r="M246" i="3"/>
  <c r="K246" i="3"/>
  <c r="N246" i="3" s="1"/>
  <c r="M245" i="3"/>
  <c r="O245" i="3" s="1"/>
  <c r="K245" i="3"/>
  <c r="N245" i="3" s="1"/>
  <c r="M244" i="3"/>
  <c r="K244" i="3"/>
  <c r="N244" i="3" s="1"/>
  <c r="M243" i="3"/>
  <c r="K243" i="3"/>
  <c r="N243" i="3" s="1"/>
  <c r="M242" i="3"/>
  <c r="K242" i="3"/>
  <c r="N242" i="3" s="1"/>
  <c r="M241" i="3"/>
  <c r="K241" i="3"/>
  <c r="M240" i="3"/>
  <c r="K240" i="3"/>
  <c r="N240" i="3" s="1"/>
  <c r="M239" i="3"/>
  <c r="K239" i="3"/>
  <c r="N239" i="3" s="1"/>
  <c r="M238" i="3"/>
  <c r="K238" i="3"/>
  <c r="M237" i="3"/>
  <c r="K237" i="3"/>
  <c r="M236" i="3"/>
  <c r="K236" i="3"/>
  <c r="M235" i="3"/>
  <c r="K235" i="3"/>
  <c r="M234" i="3"/>
  <c r="K234" i="3"/>
  <c r="N234" i="3" s="1"/>
  <c r="M233" i="3"/>
  <c r="K233" i="3"/>
  <c r="L233" i="3" s="1"/>
  <c r="M232" i="3"/>
  <c r="K232" i="3"/>
  <c r="N232" i="3" s="1"/>
  <c r="M231" i="3"/>
  <c r="K231" i="3"/>
  <c r="N231" i="3" s="1"/>
  <c r="M230" i="3"/>
  <c r="K230" i="3"/>
  <c r="N230" i="3" s="1"/>
  <c r="M229" i="3"/>
  <c r="O229" i="3" s="1"/>
  <c r="K229" i="3"/>
  <c r="N229" i="3" s="1"/>
  <c r="M228" i="3"/>
  <c r="K228" i="3"/>
  <c r="L228" i="3" s="1"/>
  <c r="M227" i="3"/>
  <c r="K227" i="3"/>
  <c r="N227" i="3" s="1"/>
  <c r="M226" i="3"/>
  <c r="K226" i="3"/>
  <c r="N226" i="3" s="1"/>
  <c r="M225" i="3"/>
  <c r="K225" i="3"/>
  <c r="L225" i="3" s="1"/>
  <c r="M224" i="3"/>
  <c r="K224" i="3"/>
  <c r="N224" i="3" s="1"/>
  <c r="M223" i="3"/>
  <c r="K223" i="3"/>
  <c r="N223" i="3" s="1"/>
  <c r="M222" i="3"/>
  <c r="L222" i="3"/>
  <c r="K222" i="3"/>
  <c r="N222" i="3" s="1"/>
  <c r="M221" i="3"/>
  <c r="K221" i="3"/>
  <c r="N221" i="3" s="1"/>
  <c r="M220" i="3"/>
  <c r="L220" i="3"/>
  <c r="K220" i="3"/>
  <c r="N220" i="3" s="1"/>
  <c r="M219" i="3"/>
  <c r="K219" i="3"/>
  <c r="N219" i="3" s="1"/>
  <c r="M218" i="3"/>
  <c r="K218" i="3"/>
  <c r="L218" i="3" s="1"/>
  <c r="M217" i="3"/>
  <c r="K217" i="3"/>
  <c r="L217" i="3" s="1"/>
  <c r="M216" i="3"/>
  <c r="K216" i="3"/>
  <c r="N216" i="3" s="1"/>
  <c r="M215" i="3"/>
  <c r="K215" i="3"/>
  <c r="N215" i="3" s="1"/>
  <c r="M214" i="3"/>
  <c r="L214" i="3"/>
  <c r="K214" i="3"/>
  <c r="N214" i="3" s="1"/>
  <c r="M213" i="3"/>
  <c r="K213" i="3"/>
  <c r="L213" i="3" s="1"/>
  <c r="O212" i="3"/>
  <c r="N212" i="3"/>
  <c r="M212" i="3"/>
  <c r="K212" i="3"/>
  <c r="L212" i="3" s="1"/>
  <c r="M211" i="3"/>
  <c r="K211" i="3"/>
  <c r="N211" i="3" s="1"/>
  <c r="N210" i="3"/>
  <c r="M210" i="3"/>
  <c r="L210" i="3"/>
  <c r="K210" i="3"/>
  <c r="M209" i="3"/>
  <c r="K209" i="3"/>
  <c r="L209" i="3" s="1"/>
  <c r="M208" i="3"/>
  <c r="K208" i="3"/>
  <c r="N208" i="3" s="1"/>
  <c r="M207" i="3"/>
  <c r="K207" i="3"/>
  <c r="N207" i="3" s="1"/>
  <c r="M206" i="3"/>
  <c r="K206" i="3"/>
  <c r="N206" i="3" s="1"/>
  <c r="M205" i="3"/>
  <c r="K205" i="3"/>
  <c r="N205" i="3" s="1"/>
  <c r="M204" i="3"/>
  <c r="K204" i="3"/>
  <c r="L204" i="3" s="1"/>
  <c r="M203" i="3"/>
  <c r="K203" i="3"/>
  <c r="N203" i="3" s="1"/>
  <c r="M202" i="3"/>
  <c r="L202" i="3"/>
  <c r="K202" i="3"/>
  <c r="N202" i="3" s="1"/>
  <c r="M201" i="3"/>
  <c r="K201" i="3"/>
  <c r="L201" i="3" s="1"/>
  <c r="D196" i="3"/>
  <c r="M194" i="3"/>
  <c r="K194" i="3"/>
  <c r="N194" i="3" s="1"/>
  <c r="M193" i="3"/>
  <c r="K193" i="3"/>
  <c r="L193" i="3" s="1"/>
  <c r="M192" i="3"/>
  <c r="K192" i="3"/>
  <c r="L192" i="3" s="1"/>
  <c r="M191" i="3"/>
  <c r="K191" i="3"/>
  <c r="M190" i="3"/>
  <c r="K190" i="3"/>
  <c r="N190" i="3" s="1"/>
  <c r="M189" i="3"/>
  <c r="K189" i="3"/>
  <c r="N189" i="3" s="1"/>
  <c r="M188" i="3"/>
  <c r="K188" i="3"/>
  <c r="L188" i="3" s="1"/>
  <c r="M187" i="3"/>
  <c r="K187" i="3"/>
  <c r="N187" i="3" s="1"/>
  <c r="M186" i="3"/>
  <c r="K186" i="3"/>
  <c r="N186" i="3" s="1"/>
  <c r="M185" i="3"/>
  <c r="K185" i="3"/>
  <c r="L185" i="3" s="1"/>
  <c r="M184" i="3"/>
  <c r="K184" i="3"/>
  <c r="L184" i="3" s="1"/>
  <c r="M183" i="3"/>
  <c r="K183" i="3"/>
  <c r="M182" i="3"/>
  <c r="K182" i="3"/>
  <c r="N182" i="3" s="1"/>
  <c r="M181" i="3"/>
  <c r="K181" i="3"/>
  <c r="N181" i="3" s="1"/>
  <c r="M180" i="3"/>
  <c r="K180" i="3"/>
  <c r="L180" i="3" s="1"/>
  <c r="M179" i="3"/>
  <c r="K179" i="3"/>
  <c r="N179" i="3" s="1"/>
  <c r="M178" i="3"/>
  <c r="K178" i="3"/>
  <c r="N178" i="3" s="1"/>
  <c r="M177" i="3"/>
  <c r="K177" i="3"/>
  <c r="L177" i="3" s="1"/>
  <c r="M176" i="3"/>
  <c r="K176" i="3"/>
  <c r="L176" i="3" s="1"/>
  <c r="M175" i="3"/>
  <c r="K175" i="3"/>
  <c r="M174" i="3"/>
  <c r="K174" i="3"/>
  <c r="N174" i="3" s="1"/>
  <c r="M173" i="3"/>
  <c r="K173" i="3"/>
  <c r="N173" i="3" s="1"/>
  <c r="M172" i="3"/>
  <c r="K172" i="3"/>
  <c r="L172" i="3" s="1"/>
  <c r="M171" i="3"/>
  <c r="K171" i="3"/>
  <c r="N171" i="3" s="1"/>
  <c r="M170" i="3"/>
  <c r="K170" i="3"/>
  <c r="N170" i="3" s="1"/>
  <c r="M169" i="3"/>
  <c r="K169" i="3"/>
  <c r="L169" i="3" s="1"/>
  <c r="M168" i="3"/>
  <c r="K168" i="3"/>
  <c r="L168" i="3" s="1"/>
  <c r="M167" i="3"/>
  <c r="K167" i="3"/>
  <c r="M166" i="3"/>
  <c r="K166" i="3"/>
  <c r="N166" i="3" s="1"/>
  <c r="M165" i="3"/>
  <c r="K165" i="3"/>
  <c r="N165" i="3" s="1"/>
  <c r="M164" i="3"/>
  <c r="L164" i="3"/>
  <c r="K164" i="3"/>
  <c r="N164" i="3" s="1"/>
  <c r="M163" i="3"/>
  <c r="K163" i="3"/>
  <c r="N163" i="3" s="1"/>
  <c r="M162" i="3"/>
  <c r="K162" i="3"/>
  <c r="N162" i="3" s="1"/>
  <c r="M161" i="3"/>
  <c r="K161" i="3"/>
  <c r="L161" i="3" s="1"/>
  <c r="M160" i="3"/>
  <c r="K160" i="3"/>
  <c r="L160" i="3" s="1"/>
  <c r="M159" i="3"/>
  <c r="K159" i="3"/>
  <c r="M158" i="3"/>
  <c r="K158" i="3"/>
  <c r="N158" i="3" s="1"/>
  <c r="O158" i="3" s="1"/>
  <c r="M157" i="3"/>
  <c r="K157" i="3"/>
  <c r="N157" i="3" s="1"/>
  <c r="M156" i="3"/>
  <c r="L156" i="3"/>
  <c r="K156" i="3"/>
  <c r="N156" i="3" s="1"/>
  <c r="M155" i="3"/>
  <c r="K155" i="3"/>
  <c r="N155" i="3" s="1"/>
  <c r="M154" i="3"/>
  <c r="K154" i="3"/>
  <c r="N154" i="3" s="1"/>
  <c r="M153" i="3"/>
  <c r="K153" i="3"/>
  <c r="L153" i="3" s="1"/>
  <c r="M152" i="3"/>
  <c r="K152" i="3"/>
  <c r="L152" i="3" s="1"/>
  <c r="M151" i="3"/>
  <c r="K151" i="3"/>
  <c r="M150" i="3"/>
  <c r="K150" i="3"/>
  <c r="N150" i="3" s="1"/>
  <c r="M149" i="3"/>
  <c r="K149" i="3"/>
  <c r="N149" i="3" s="1"/>
  <c r="M148" i="3"/>
  <c r="K148" i="3"/>
  <c r="N148" i="3" s="1"/>
  <c r="M147" i="3"/>
  <c r="K147" i="3"/>
  <c r="N147" i="3" s="1"/>
  <c r="M146" i="3"/>
  <c r="K146" i="3"/>
  <c r="N146" i="3" s="1"/>
  <c r="M145" i="3"/>
  <c r="K145" i="3"/>
  <c r="L145" i="3" s="1"/>
  <c r="M144" i="3"/>
  <c r="K144" i="3"/>
  <c r="L144" i="3" s="1"/>
  <c r="M143" i="3"/>
  <c r="K143" i="3"/>
  <c r="M142" i="3"/>
  <c r="K142" i="3"/>
  <c r="N142" i="3" s="1"/>
  <c r="M141" i="3"/>
  <c r="K141" i="3"/>
  <c r="N141" i="3" s="1"/>
  <c r="M140" i="3"/>
  <c r="L140" i="3"/>
  <c r="K140" i="3"/>
  <c r="N140" i="3" s="1"/>
  <c r="M139" i="3"/>
  <c r="K139" i="3"/>
  <c r="N139" i="3" s="1"/>
  <c r="M138" i="3"/>
  <c r="K138" i="3"/>
  <c r="N138" i="3" s="1"/>
  <c r="M137" i="3"/>
  <c r="K137" i="3"/>
  <c r="L137" i="3" s="1"/>
  <c r="M136" i="3"/>
  <c r="K136" i="3"/>
  <c r="L136" i="3" s="1"/>
  <c r="M135" i="3"/>
  <c r="K135" i="3"/>
  <c r="M134" i="3"/>
  <c r="K134" i="3"/>
  <c r="N134" i="3" s="1"/>
  <c r="O134" i="3" s="1"/>
  <c r="M133" i="3"/>
  <c r="K133" i="3"/>
  <c r="N133" i="3" s="1"/>
  <c r="M132" i="3"/>
  <c r="K132" i="3"/>
  <c r="N132" i="3" s="1"/>
  <c r="M131" i="3"/>
  <c r="K131" i="3"/>
  <c r="N131" i="3" s="1"/>
  <c r="M130" i="3"/>
  <c r="K130" i="3"/>
  <c r="N130" i="3" s="1"/>
  <c r="M129" i="3"/>
  <c r="K129" i="3"/>
  <c r="L129" i="3" s="1"/>
  <c r="M128" i="3"/>
  <c r="K128" i="3"/>
  <c r="L128" i="3" s="1"/>
  <c r="M127" i="3"/>
  <c r="K127" i="3"/>
  <c r="M126" i="3"/>
  <c r="K126" i="3"/>
  <c r="N126" i="3" s="1"/>
  <c r="M125" i="3"/>
  <c r="K125" i="3"/>
  <c r="M124" i="3"/>
  <c r="K124" i="3"/>
  <c r="N124" i="3" s="1"/>
  <c r="M123" i="3"/>
  <c r="K123" i="3"/>
  <c r="M122" i="3"/>
  <c r="K122" i="3"/>
  <c r="N122" i="3" s="1"/>
  <c r="M121" i="3"/>
  <c r="K121" i="3"/>
  <c r="L121" i="3" s="1"/>
  <c r="M120" i="3"/>
  <c r="K120" i="3"/>
  <c r="L120" i="3" s="1"/>
  <c r="M119" i="3"/>
  <c r="K119" i="3"/>
  <c r="M118" i="3"/>
  <c r="K118" i="3"/>
  <c r="N118" i="3" s="1"/>
  <c r="M117" i="3"/>
  <c r="K117" i="3"/>
  <c r="N117" i="3" s="1"/>
  <c r="O117" i="3" s="1"/>
  <c r="M116" i="3"/>
  <c r="K116" i="3"/>
  <c r="L116" i="3" s="1"/>
  <c r="M115" i="3"/>
  <c r="K115" i="3"/>
  <c r="N115" i="3" s="1"/>
  <c r="M114" i="3"/>
  <c r="K114" i="3"/>
  <c r="N114" i="3" s="1"/>
  <c r="M113" i="3"/>
  <c r="K113" i="3"/>
  <c r="M112" i="3"/>
  <c r="K112" i="3"/>
  <c r="L112" i="3" s="1"/>
  <c r="M111" i="3"/>
  <c r="K111" i="3"/>
  <c r="L111" i="3" s="1"/>
  <c r="M110" i="3"/>
  <c r="K110" i="3"/>
  <c r="N110" i="3" s="1"/>
  <c r="M109" i="3"/>
  <c r="K109" i="3"/>
  <c r="N109" i="3" s="1"/>
  <c r="M108" i="3"/>
  <c r="K108" i="3"/>
  <c r="L108" i="3" s="1"/>
  <c r="M107" i="3"/>
  <c r="K107" i="3"/>
  <c r="N107" i="3" s="1"/>
  <c r="M106" i="3"/>
  <c r="K106" i="3"/>
  <c r="N106" i="3" s="1"/>
  <c r="M105" i="3"/>
  <c r="K105" i="3"/>
  <c r="M104" i="3"/>
  <c r="K104" i="3"/>
  <c r="L104" i="3" s="1"/>
  <c r="M103" i="3"/>
  <c r="K103" i="3"/>
  <c r="L103" i="3" s="1"/>
  <c r="M102" i="3"/>
  <c r="K102" i="3"/>
  <c r="N102" i="3" s="1"/>
  <c r="M101" i="3"/>
  <c r="K101" i="3"/>
  <c r="N101" i="3" s="1"/>
  <c r="M100" i="3"/>
  <c r="K100" i="3"/>
  <c r="L100" i="3" s="1"/>
  <c r="M99" i="3"/>
  <c r="K99" i="3"/>
  <c r="N99" i="3" s="1"/>
  <c r="O99" i="3" s="1"/>
  <c r="M98" i="3"/>
  <c r="K98" i="3"/>
  <c r="N98" i="3" s="1"/>
  <c r="M97" i="3"/>
  <c r="K97" i="3"/>
  <c r="M96" i="3"/>
  <c r="K96" i="3"/>
  <c r="L96" i="3" s="1"/>
  <c r="D91" i="3"/>
  <c r="M89" i="3"/>
  <c r="K89" i="3"/>
  <c r="N89" i="3" s="1"/>
  <c r="M88" i="3"/>
  <c r="K88" i="3"/>
  <c r="N88" i="3" s="1"/>
  <c r="M87" i="3"/>
  <c r="K87" i="3"/>
  <c r="N87" i="3" s="1"/>
  <c r="M86" i="3"/>
  <c r="K86" i="3"/>
  <c r="N86" i="3" s="1"/>
  <c r="M85" i="3"/>
  <c r="O85" i="3" s="1"/>
  <c r="K85" i="3"/>
  <c r="N85" i="3" s="1"/>
  <c r="M84" i="3"/>
  <c r="K84" i="3"/>
  <c r="N84" i="3" s="1"/>
  <c r="M83" i="3"/>
  <c r="K83" i="3"/>
  <c r="L83" i="3" s="1"/>
  <c r="N82" i="3"/>
  <c r="M82" i="3"/>
  <c r="K82" i="3"/>
  <c r="L82" i="3" s="1"/>
  <c r="M81" i="3"/>
  <c r="K81" i="3"/>
  <c r="N81" i="3" s="1"/>
  <c r="M80" i="3"/>
  <c r="K80" i="3"/>
  <c r="N80" i="3" s="1"/>
  <c r="M79" i="3"/>
  <c r="K79" i="3"/>
  <c r="M78" i="3"/>
  <c r="K78" i="3"/>
  <c r="M77" i="3"/>
  <c r="K77" i="3"/>
  <c r="L77" i="3" s="1"/>
  <c r="M76" i="3"/>
  <c r="K76" i="3"/>
  <c r="M75" i="3"/>
  <c r="K75" i="3"/>
  <c r="N75" i="3" s="1"/>
  <c r="M74" i="3"/>
  <c r="K74" i="3"/>
  <c r="L74" i="3" s="1"/>
  <c r="M73" i="3"/>
  <c r="K73" i="3"/>
  <c r="N73" i="3" s="1"/>
  <c r="M72" i="3"/>
  <c r="K72" i="3"/>
  <c r="N72" i="3" s="1"/>
  <c r="M71" i="3"/>
  <c r="K71" i="3"/>
  <c r="N71" i="3" s="1"/>
  <c r="M70" i="3"/>
  <c r="K70" i="3"/>
  <c r="N70" i="3" s="1"/>
  <c r="M69" i="3"/>
  <c r="L69" i="3"/>
  <c r="K69" i="3"/>
  <c r="N69" i="3" s="1"/>
  <c r="M68" i="3"/>
  <c r="K68" i="3"/>
  <c r="N68" i="3" s="1"/>
  <c r="O68" i="3" s="1"/>
  <c r="M67" i="3"/>
  <c r="K67" i="3"/>
  <c r="L67" i="3" s="1"/>
  <c r="M66" i="3"/>
  <c r="K66" i="3"/>
  <c r="M65" i="3"/>
  <c r="K65" i="3"/>
  <c r="N65" i="3" s="1"/>
  <c r="M64" i="3"/>
  <c r="K64" i="3"/>
  <c r="N64" i="3" s="1"/>
  <c r="O64" i="3" s="1"/>
  <c r="M63" i="3"/>
  <c r="K63" i="3"/>
  <c r="N63" i="3" s="1"/>
  <c r="M62" i="3"/>
  <c r="K62" i="3"/>
  <c r="M61" i="3"/>
  <c r="K61" i="3"/>
  <c r="L61" i="3" s="1"/>
  <c r="M60" i="3"/>
  <c r="K60" i="3"/>
  <c r="M59" i="3"/>
  <c r="K59" i="3"/>
  <c r="N59" i="3" s="1"/>
  <c r="M58" i="3"/>
  <c r="K58" i="3"/>
  <c r="L58" i="3" s="1"/>
  <c r="K57" i="3"/>
  <c r="N57" i="3" s="1"/>
  <c r="M57" i="3"/>
  <c r="K56" i="3"/>
  <c r="N56" i="3" s="1"/>
  <c r="M56" i="3"/>
  <c r="K55" i="3"/>
  <c r="N55" i="3" s="1"/>
  <c r="M55" i="3"/>
  <c r="M54" i="3"/>
  <c r="K54" i="3"/>
  <c r="M53" i="3"/>
  <c r="K53" i="3"/>
  <c r="N52" i="3"/>
  <c r="O52" i="3" s="1"/>
  <c r="M52" i="3"/>
  <c r="K52" i="3"/>
  <c r="L52" i="3" s="1"/>
  <c r="M51" i="3"/>
  <c r="K51" i="3"/>
  <c r="M50" i="3"/>
  <c r="K50" i="3"/>
  <c r="L50" i="3" s="1"/>
  <c r="N49" i="3"/>
  <c r="M49" i="3"/>
  <c r="K49" i="3"/>
  <c r="L49" i="3" s="1"/>
  <c r="M48" i="3"/>
  <c r="K48" i="3"/>
  <c r="N48" i="3" s="1"/>
  <c r="M47" i="3"/>
  <c r="K47" i="3"/>
  <c r="N47" i="3" s="1"/>
  <c r="M46" i="3"/>
  <c r="K46" i="3"/>
  <c r="N46" i="3" s="1"/>
  <c r="M45" i="3"/>
  <c r="K45" i="3"/>
  <c r="N45" i="3" s="1"/>
  <c r="M44" i="3"/>
  <c r="K44" i="3"/>
  <c r="N44" i="3" s="1"/>
  <c r="M43" i="3"/>
  <c r="K43" i="3"/>
  <c r="N43" i="3" s="1"/>
  <c r="N42" i="3"/>
  <c r="M42" i="3"/>
  <c r="K42" i="3"/>
  <c r="L42" i="3" s="1"/>
  <c r="M41" i="3"/>
  <c r="K41" i="3"/>
  <c r="M40" i="3"/>
  <c r="K40" i="3"/>
  <c r="N40" i="3" s="1"/>
  <c r="M39" i="3"/>
  <c r="K39" i="3"/>
  <c r="N39" i="3" s="1"/>
  <c r="O39" i="3" s="1"/>
  <c r="M38" i="3"/>
  <c r="O38" i="3" s="1"/>
  <c r="K38" i="3"/>
  <c r="N38" i="3" s="1"/>
  <c r="M37" i="3"/>
  <c r="K37" i="3"/>
  <c r="M36" i="3"/>
  <c r="K36" i="3"/>
  <c r="L36" i="3" s="1"/>
  <c r="M35" i="3"/>
  <c r="K35" i="3"/>
  <c r="M34" i="3"/>
  <c r="K34" i="3"/>
  <c r="N34" i="3" s="1"/>
  <c r="M33" i="3"/>
  <c r="K33" i="3"/>
  <c r="M32" i="3"/>
  <c r="K32" i="3"/>
  <c r="N32" i="3" s="1"/>
  <c r="M31" i="3"/>
  <c r="K31" i="3"/>
  <c r="N31" i="3" s="1"/>
  <c r="M30" i="3"/>
  <c r="K30" i="3"/>
  <c r="M29" i="3"/>
  <c r="K29" i="3"/>
  <c r="N29" i="3" s="1"/>
  <c r="M28" i="3"/>
  <c r="K28" i="3"/>
  <c r="L28" i="3" s="1"/>
  <c r="M27" i="3"/>
  <c r="L27" i="3"/>
  <c r="K27" i="3"/>
  <c r="N27" i="3" s="1"/>
  <c r="M26" i="3"/>
  <c r="K26" i="3"/>
  <c r="L26" i="3" s="1"/>
  <c r="M25" i="3"/>
  <c r="K25" i="3"/>
  <c r="L25" i="3" s="1"/>
  <c r="M24" i="3"/>
  <c r="K24" i="3"/>
  <c r="N24" i="3" s="1"/>
  <c r="M23" i="3"/>
  <c r="K23" i="3"/>
  <c r="N23" i="3" s="1"/>
  <c r="M22" i="3"/>
  <c r="L22" i="3"/>
  <c r="K22" i="3"/>
  <c r="N22" i="3" s="1"/>
  <c r="M21" i="3"/>
  <c r="K21" i="3"/>
  <c r="N21" i="3" s="1"/>
  <c r="M20" i="3"/>
  <c r="K20" i="3"/>
  <c r="N20" i="3" s="1"/>
  <c r="M19" i="3"/>
  <c r="K19" i="3"/>
  <c r="N19" i="3" s="1"/>
  <c r="M18" i="3"/>
  <c r="K18" i="3"/>
  <c r="L18" i="3" s="1"/>
  <c r="M17" i="3"/>
  <c r="K17" i="3"/>
  <c r="L17" i="3" s="1"/>
  <c r="M16" i="3"/>
  <c r="K16" i="3"/>
  <c r="N16" i="3" s="1"/>
  <c r="O1105" i="3" l="1"/>
  <c r="O514" i="3"/>
  <c r="O355" i="3"/>
  <c r="L71" i="3"/>
  <c r="N28" i="3"/>
  <c r="O44" i="3"/>
  <c r="N116" i="3"/>
  <c r="L132" i="3"/>
  <c r="N188" i="3"/>
  <c r="N204" i="3"/>
  <c r="L234" i="3"/>
  <c r="L267" i="3"/>
  <c r="N270" i="3"/>
  <c r="L314" i="3"/>
  <c r="L340" i="3"/>
  <c r="N354" i="3"/>
  <c r="N398" i="3"/>
  <c r="O467" i="3"/>
  <c r="O536" i="3"/>
  <c r="N615" i="3"/>
  <c r="O1171" i="3"/>
  <c r="O1175" i="3"/>
  <c r="O1179" i="3"/>
  <c r="O1198" i="3"/>
  <c r="N274" i="3"/>
  <c r="O274" i="3" s="1"/>
  <c r="O616" i="3"/>
  <c r="L642" i="3"/>
  <c r="N671" i="3"/>
  <c r="O671" i="3" s="1"/>
  <c r="L687" i="3"/>
  <c r="L731" i="3"/>
  <c r="L734" i="3"/>
  <c r="L846" i="3"/>
  <c r="N855" i="3"/>
  <c r="L876" i="3"/>
  <c r="O886" i="3"/>
  <c r="O901" i="3"/>
  <c r="L928" i="3"/>
  <c r="L1018" i="3"/>
  <c r="L1073" i="3"/>
  <c r="L1096" i="3"/>
  <c r="L1117" i="3"/>
  <c r="L46" i="3"/>
  <c r="L59" i="3"/>
  <c r="L70" i="3"/>
  <c r="O73" i="3"/>
  <c r="L148" i="3"/>
  <c r="L221" i="3"/>
  <c r="N249" i="3"/>
  <c r="N298" i="3"/>
  <c r="O298" i="3" s="1"/>
  <c r="O352" i="3"/>
  <c r="N368" i="3"/>
  <c r="L375" i="3"/>
  <c r="N406" i="3"/>
  <c r="L418" i="3"/>
  <c r="L450" i="3"/>
  <c r="O530" i="3"/>
  <c r="N631" i="3"/>
  <c r="O631" i="3" s="1"/>
  <c r="N701" i="3"/>
  <c r="O701" i="3" s="1"/>
  <c r="N858" i="3"/>
  <c r="O858" i="3" s="1"/>
  <c r="N890" i="3"/>
  <c r="O928" i="3"/>
  <c r="N979" i="3"/>
  <c r="O979" i="3" s="1"/>
  <c r="N997" i="3"/>
  <c r="N1032" i="3"/>
  <c r="N1090" i="3"/>
  <c r="O34" i="3"/>
  <c r="O118" i="3"/>
  <c r="O126" i="3"/>
  <c r="L243" i="3"/>
  <c r="O299" i="3"/>
  <c r="N305" i="3"/>
  <c r="N389" i="3"/>
  <c r="L429" i="3"/>
  <c r="O436" i="3"/>
  <c r="O447" i="3"/>
  <c r="O528" i="3"/>
  <c r="O570" i="3"/>
  <c r="L610" i="3"/>
  <c r="O632" i="3"/>
  <c r="O636" i="3"/>
  <c r="O643" i="3"/>
  <c r="O647" i="3"/>
  <c r="O688" i="3"/>
  <c r="O695" i="3"/>
  <c r="N698" i="3"/>
  <c r="L718" i="3"/>
  <c r="L729" i="3"/>
  <c r="L856" i="3"/>
  <c r="O936" i="3"/>
  <c r="N943" i="3"/>
  <c r="L950" i="3"/>
  <c r="N964" i="3"/>
  <c r="N967" i="3"/>
  <c r="O971" i="3"/>
  <c r="L1030" i="3"/>
  <c r="L1040" i="3"/>
  <c r="O1043" i="3"/>
  <c r="O1088" i="3"/>
  <c r="L1107" i="3"/>
  <c r="L1154" i="3"/>
  <c r="N1157" i="3"/>
  <c r="O1218" i="3"/>
  <c r="O1230" i="3"/>
  <c r="O247" i="3"/>
  <c r="O380" i="3"/>
  <c r="O1040" i="3"/>
  <c r="O1074" i="3"/>
  <c r="O1078" i="3"/>
  <c r="O1107" i="3"/>
  <c r="N1180" i="3"/>
  <c r="O488" i="3"/>
  <c r="O607" i="3"/>
  <c r="L682" i="3"/>
  <c r="L752" i="3"/>
  <c r="O866" i="3"/>
  <c r="L912" i="3"/>
  <c r="L944" i="3"/>
  <c r="L958" i="3"/>
  <c r="O1012" i="3"/>
  <c r="L1139" i="3"/>
  <c r="L1158" i="3"/>
  <c r="O1227" i="3"/>
  <c r="O1231" i="3"/>
  <c r="O43" i="3"/>
  <c r="O86" i="3"/>
  <c r="N172" i="3"/>
  <c r="L230" i="3"/>
  <c r="N233" i="3"/>
  <c r="L244" i="3"/>
  <c r="N276" i="3"/>
  <c r="O276" i="3" s="1"/>
  <c r="N313" i="3"/>
  <c r="O377" i="3"/>
  <c r="O387" i="3"/>
  <c r="L405" i="3"/>
  <c r="O420" i="3"/>
  <c r="O444" i="3"/>
  <c r="L466" i="3"/>
  <c r="L514" i="3"/>
  <c r="N578" i="3"/>
  <c r="N589" i="3"/>
  <c r="L618" i="3"/>
  <c r="O655" i="3"/>
  <c r="L679" i="3"/>
  <c r="N708" i="3"/>
  <c r="O708" i="3" s="1"/>
  <c r="L719" i="3"/>
  <c r="N827" i="3"/>
  <c r="O827" i="3" s="1"/>
  <c r="O857" i="3"/>
  <c r="L860" i="3"/>
  <c r="N863" i="3"/>
  <c r="L892" i="3"/>
  <c r="N895" i="3"/>
  <c r="O895" i="3" s="1"/>
  <c r="O923" i="3"/>
  <c r="O944" i="3"/>
  <c r="L996" i="3"/>
  <c r="L1031" i="3"/>
  <c r="O1044" i="3"/>
  <c r="L1055" i="3"/>
  <c r="L1064" i="3"/>
  <c r="N1085" i="3"/>
  <c r="L1089" i="3"/>
  <c r="L1152" i="3"/>
  <c r="O1239" i="3"/>
  <c r="N17" i="3"/>
  <c r="N310" i="3"/>
  <c r="N427" i="3"/>
  <c r="O459" i="3"/>
  <c r="N529" i="3"/>
  <c r="N535" i="3"/>
  <c r="N564" i="3"/>
  <c r="O612" i="3"/>
  <c r="O679" i="3"/>
  <c r="O686" i="3"/>
  <c r="L697" i="3"/>
  <c r="N703" i="3"/>
  <c r="O703" i="3" s="1"/>
  <c r="O706" i="3"/>
  <c r="O727" i="3"/>
  <c r="N730" i="3"/>
  <c r="N733" i="3"/>
  <c r="O733" i="3" s="1"/>
  <c r="N857" i="3"/>
  <c r="L878" i="3"/>
  <c r="L920" i="3"/>
  <c r="N927" i="3"/>
  <c r="O927" i="3" s="1"/>
  <c r="L942" i="3"/>
  <c r="N948" i="3"/>
  <c r="N951" i="3"/>
  <c r="L966" i="3"/>
  <c r="N978" i="3"/>
  <c r="O993" i="3"/>
  <c r="L999" i="3"/>
  <c r="O1137" i="3"/>
  <c r="O1162" i="3"/>
  <c r="N1189" i="3"/>
  <c r="N1212" i="3"/>
  <c r="L1239" i="3"/>
  <c r="O1243" i="3"/>
  <c r="L811" i="3"/>
  <c r="L784" i="3"/>
  <c r="N744" i="3"/>
  <c r="O744" i="3" s="1"/>
  <c r="O762" i="3"/>
  <c r="O748" i="3"/>
  <c r="O756" i="3"/>
  <c r="L778" i="3"/>
  <c r="L774" i="3"/>
  <c r="L772" i="3"/>
  <c r="L773" i="3"/>
  <c r="L770" i="3"/>
  <c r="L771" i="3"/>
  <c r="O771" i="3"/>
  <c r="L754" i="3"/>
  <c r="L763" i="3"/>
  <c r="L748" i="3"/>
  <c r="L755" i="3"/>
  <c r="O755" i="3"/>
  <c r="L762" i="3"/>
  <c r="L765" i="3"/>
  <c r="L756" i="3"/>
  <c r="L787" i="3"/>
  <c r="N792" i="3"/>
  <c r="O795" i="3"/>
  <c r="L797" i="3"/>
  <c r="L800" i="3"/>
  <c r="L802" i="3"/>
  <c r="O801" i="3"/>
  <c r="N803" i="3"/>
  <c r="N804" i="3"/>
  <c r="L805" i="3"/>
  <c r="L813" i="3"/>
  <c r="L808" i="3"/>
  <c r="O812" i="3"/>
  <c r="L812" i="3"/>
  <c r="O817" i="3"/>
  <c r="L816" i="3"/>
  <c r="L818" i="3"/>
  <c r="N819" i="3"/>
  <c r="L824" i="3"/>
  <c r="L829" i="3"/>
  <c r="N830" i="3"/>
  <c r="O830" i="3" s="1"/>
  <c r="O828" i="3"/>
  <c r="O835" i="3"/>
  <c r="L837" i="3"/>
  <c r="L835" i="3"/>
  <c r="O28" i="3"/>
  <c r="O42" i="3"/>
  <c r="L45" i="3"/>
  <c r="O48" i="3"/>
  <c r="N83" i="3"/>
  <c r="O83" i="3" s="1"/>
  <c r="N103" i="3"/>
  <c r="O103" i="3" s="1"/>
  <c r="O171" i="3"/>
  <c r="O174" i="3"/>
  <c r="N177" i="3"/>
  <c r="N180" i="3"/>
  <c r="L206" i="3"/>
  <c r="N213" i="3"/>
  <c r="O220" i="3"/>
  <c r="L226" i="3"/>
  <c r="N228" i="3"/>
  <c r="O242" i="3"/>
  <c r="O248" i="3"/>
  <c r="N254" i="3"/>
  <c r="N260" i="3"/>
  <c r="O260" i="3" s="1"/>
  <c r="N266" i="3"/>
  <c r="N306" i="3"/>
  <c r="N318" i="3"/>
  <c r="L324" i="3"/>
  <c r="N334" i="3"/>
  <c r="O340" i="3"/>
  <c r="O347" i="3"/>
  <c r="L350" i="3"/>
  <c r="N353" i="3"/>
  <c r="O371" i="3"/>
  <c r="L377" i="3"/>
  <c r="N385" i="3"/>
  <c r="O385" i="3" s="1"/>
  <c r="L401" i="3"/>
  <c r="N413" i="3"/>
  <c r="L435" i="3"/>
  <c r="O492" i="3"/>
  <c r="L34" i="3"/>
  <c r="L56" i="3"/>
  <c r="N25" i="3"/>
  <c r="O32" i="3"/>
  <c r="L68" i="3"/>
  <c r="N77" i="3"/>
  <c r="O77" i="3" s="1"/>
  <c r="N100" i="3"/>
  <c r="N111" i="3"/>
  <c r="O111" i="3" s="1"/>
  <c r="O147" i="3"/>
  <c r="O150" i="3"/>
  <c r="N153" i="3"/>
  <c r="O223" i="3"/>
  <c r="O243" i="3"/>
  <c r="N258" i="3"/>
  <c r="O267" i="3"/>
  <c r="O307" i="3"/>
  <c r="O313" i="3"/>
  <c r="O319" i="3"/>
  <c r="O324" i="3"/>
  <c r="L332" i="3"/>
  <c r="O335" i="3"/>
  <c r="L347" i="3"/>
  <c r="O350" i="3"/>
  <c r="O372" i="3"/>
  <c r="N374" i="3"/>
  <c r="O395" i="3"/>
  <c r="L561" i="3"/>
  <c r="N561" i="3"/>
  <c r="O16" i="3"/>
  <c r="O20" i="3"/>
  <c r="N26" i="3"/>
  <c r="L29" i="3"/>
  <c r="L43" i="3"/>
  <c r="N61" i="3"/>
  <c r="O61" i="3" s="1"/>
  <c r="N74" i="3"/>
  <c r="O396" i="3"/>
  <c r="N475" i="3"/>
  <c r="O475" i="3" s="1"/>
  <c r="L475" i="3"/>
  <c r="O719" i="3"/>
  <c r="O29" i="3"/>
  <c r="N36" i="3"/>
  <c r="O36" i="3" s="1"/>
  <c r="O59" i="3"/>
  <c r="O69" i="3"/>
  <c r="O82" i="3"/>
  <c r="N185" i="3"/>
  <c r="O204" i="3"/>
  <c r="O207" i="3"/>
  <c r="L246" i="3"/>
  <c r="L259" i="3"/>
  <c r="O393" i="3"/>
  <c r="L468" i="3"/>
  <c r="O271" i="3"/>
  <c r="O302" i="3"/>
  <c r="O311" i="3"/>
  <c r="O333" i="3"/>
  <c r="O336" i="3"/>
  <c r="L342" i="3"/>
  <c r="O345" i="3"/>
  <c r="L370" i="3"/>
  <c r="L373" i="3"/>
  <c r="N384" i="3"/>
  <c r="O384" i="3" s="1"/>
  <c r="L387" i="3"/>
  <c r="L393" i="3"/>
  <c r="L409" i="3"/>
  <c r="N419" i="3"/>
  <c r="O419" i="3" s="1"/>
  <c r="L419" i="3"/>
  <c r="O451" i="3"/>
  <c r="O461" i="3"/>
  <c r="L548" i="3"/>
  <c r="N548" i="3"/>
  <c r="O551" i="3"/>
  <c r="N555" i="3"/>
  <c r="O555" i="3" s="1"/>
  <c r="L555" i="3"/>
  <c r="O562" i="3"/>
  <c r="O690" i="3"/>
  <c r="L124" i="3"/>
  <c r="O230" i="3"/>
  <c r="N422" i="3"/>
  <c r="L44" i="3"/>
  <c r="O31" i="3"/>
  <c r="N50" i="3"/>
  <c r="O63" i="3"/>
  <c r="O80" i="3"/>
  <c r="O139" i="3"/>
  <c r="O142" i="3"/>
  <c r="N145" i="3"/>
  <c r="O166" i="3"/>
  <c r="O205" i="3"/>
  <c r="L211" i="3"/>
  <c r="L219" i="3"/>
  <c r="L291" i="3"/>
  <c r="O349" i="3"/>
  <c r="L355" i="3"/>
  <c r="O368" i="3"/>
  <c r="O388" i="3"/>
  <c r="N390" i="3"/>
  <c r="O403" i="3"/>
  <c r="O423" i="3"/>
  <c r="L426" i="3"/>
  <c r="L563" i="3"/>
  <c r="O566" i="3"/>
  <c r="N67" i="3"/>
  <c r="O67" i="3" s="1"/>
  <c r="N121" i="3"/>
  <c r="O213" i="3"/>
  <c r="O228" i="3"/>
  <c r="N297" i="3"/>
  <c r="O306" i="3"/>
  <c r="N321" i="3"/>
  <c r="O321" i="3" s="1"/>
  <c r="N337" i="3"/>
  <c r="O337" i="3" s="1"/>
  <c r="O542" i="3"/>
  <c r="O452" i="3"/>
  <c r="O463" i="3"/>
  <c r="O476" i="3"/>
  <c r="O487" i="3"/>
  <c r="O504" i="3"/>
  <c r="O511" i="3"/>
  <c r="L526" i="3"/>
  <c r="L531" i="3"/>
  <c r="O534" i="3"/>
  <c r="L537" i="3"/>
  <c r="N540" i="3"/>
  <c r="N546" i="3"/>
  <c r="L559" i="3"/>
  <c r="L562" i="3"/>
  <c r="N573" i="3"/>
  <c r="O573" i="3" s="1"/>
  <c r="L577" i="3"/>
  <c r="L586" i="3"/>
  <c r="N599" i="3"/>
  <c r="O599" i="3" s="1"/>
  <c r="O620" i="3"/>
  <c r="O640" i="3"/>
  <c r="L647" i="3"/>
  <c r="L650" i="3"/>
  <c r="N663" i="3"/>
  <c r="O663" i="3" s="1"/>
  <c r="O667" i="3"/>
  <c r="N713" i="3"/>
  <c r="O730" i="3"/>
  <c r="N735" i="3"/>
  <c r="O735" i="3" s="1"/>
  <c r="N764" i="3"/>
  <c r="O764" i="3" s="1"/>
  <c r="N766" i="3"/>
  <c r="O766" i="3" s="1"/>
  <c r="N779" i="3"/>
  <c r="N798" i="3"/>
  <c r="O804" i="3"/>
  <c r="N806" i="3"/>
  <c r="N814" i="3"/>
  <c r="O852" i="3"/>
  <c r="N862" i="3"/>
  <c r="O868" i="3"/>
  <c r="O885" i="3"/>
  <c r="O917" i="3"/>
  <c r="O943" i="3"/>
  <c r="O952" i="3"/>
  <c r="N959" i="3"/>
  <c r="O978" i="3"/>
  <c r="O985" i="3"/>
  <c r="N987" i="3"/>
  <c r="O1017" i="3"/>
  <c r="N1019" i="3"/>
  <c r="N1048" i="3"/>
  <c r="N1051" i="3"/>
  <c r="O1051" i="3" s="1"/>
  <c r="N1069" i="3"/>
  <c r="N1075" i="3"/>
  <c r="O1091" i="3"/>
  <c r="O1120" i="3"/>
  <c r="O1136" i="3"/>
  <c r="O1142" i="3"/>
  <c r="O1151" i="3"/>
  <c r="O1157" i="3"/>
  <c r="N1165" i="3"/>
  <c r="N1197" i="3"/>
  <c r="N1229" i="3"/>
  <c r="N567" i="3"/>
  <c r="O577" i="3"/>
  <c r="N623" i="3"/>
  <c r="O623" i="3" s="1"/>
  <c r="O774" i="3"/>
  <c r="O824" i="3"/>
  <c r="O453" i="3"/>
  <c r="L460" i="3"/>
  <c r="O484" i="3"/>
  <c r="O495" i="3"/>
  <c r="O519" i="3"/>
  <c r="O538" i="3"/>
  <c r="L547" i="3"/>
  <c r="O554" i="3"/>
  <c r="O560" i="3"/>
  <c r="O568" i="3"/>
  <c r="O574" i="3"/>
  <c r="N583" i="3"/>
  <c r="O583" i="3" s="1"/>
  <c r="O587" i="3"/>
  <c r="O604" i="3"/>
  <c r="O624" i="3"/>
  <c r="L634" i="3"/>
  <c r="O651" i="3"/>
  <c r="O668" i="3"/>
  <c r="L691" i="3"/>
  <c r="N724" i="3"/>
  <c r="O724" i="3" s="1"/>
  <c r="O747" i="3"/>
  <c r="L749" i="3"/>
  <c r="O751" i="3"/>
  <c r="O763" i="3"/>
  <c r="O772" i="3"/>
  <c r="L780" i="3"/>
  <c r="O790" i="3"/>
  <c r="N796" i="3"/>
  <c r="O796" i="3" s="1"/>
  <c r="O799" i="3"/>
  <c r="O807" i="3"/>
  <c r="L810" i="3"/>
  <c r="O815" i="3"/>
  <c r="O837" i="3"/>
  <c r="O855" i="3"/>
  <c r="N865" i="3"/>
  <c r="O865" i="3" s="1"/>
  <c r="O869" i="3"/>
  <c r="L872" i="3"/>
  <c r="N889" i="3"/>
  <c r="O889" i="3" s="1"/>
  <c r="O920" i="3"/>
  <c r="L934" i="3"/>
  <c r="O941" i="3"/>
  <c r="O947" i="3"/>
  <c r="L960" i="3"/>
  <c r="L988" i="3"/>
  <c r="N990" i="3"/>
  <c r="O990" i="3" s="1"/>
  <c r="O1006" i="3"/>
  <c r="N1011" i="3"/>
  <c r="O1011" i="3" s="1"/>
  <c r="N1014" i="3"/>
  <c r="O1014" i="3" s="1"/>
  <c r="L1020" i="3"/>
  <c r="N1022" i="3"/>
  <c r="O1022" i="3" s="1"/>
  <c r="L1026" i="3"/>
  <c r="N1034" i="3"/>
  <c r="L1038" i="3"/>
  <c r="O1095" i="3"/>
  <c r="L1105" i="3"/>
  <c r="L1111" i="3"/>
  <c r="O1121" i="3"/>
  <c r="L1127" i="3"/>
  <c r="O1139" i="3"/>
  <c r="O1152" i="3"/>
  <c r="O1155" i="3"/>
  <c r="L1160" i="3"/>
  <c r="O1170" i="3"/>
  <c r="N1173" i="3"/>
  <c r="O1173" i="3" s="1"/>
  <c r="O1202" i="3"/>
  <c r="N1244" i="3"/>
  <c r="O460" i="3"/>
  <c r="O471" i="3"/>
  <c r="O527" i="3"/>
  <c r="N541" i="3"/>
  <c r="O541" i="3" s="1"/>
  <c r="O575" i="3"/>
  <c r="N580" i="3"/>
  <c r="O628" i="3"/>
  <c r="N689" i="3"/>
  <c r="O712" i="3"/>
  <c r="N714" i="3"/>
  <c r="O714" i="3" s="1"/>
  <c r="N717" i="3"/>
  <c r="O717" i="3" s="1"/>
  <c r="N722" i="3"/>
  <c r="O722" i="3" s="1"/>
  <c r="O745" i="3"/>
  <c r="O847" i="3"/>
  <c r="O872" i="3"/>
  <c r="O879" i="3"/>
  <c r="N911" i="3"/>
  <c r="O911" i="3" s="1"/>
  <c r="O925" i="3"/>
  <c r="O960" i="3"/>
  <c r="O988" i="3"/>
  <c r="N1029" i="3"/>
  <c r="O1029" i="3" s="1"/>
  <c r="O1111" i="3"/>
  <c r="O1127" i="3"/>
  <c r="O1160" i="3"/>
  <c r="N1188" i="3"/>
  <c r="N1220" i="3"/>
  <c r="O578" i="3"/>
  <c r="O608" i="3"/>
  <c r="O635" i="3"/>
  <c r="O652" i="3"/>
  <c r="O698" i="3"/>
  <c r="O803" i="3"/>
  <c r="O819" i="3"/>
  <c r="O909" i="3"/>
  <c r="O986" i="3"/>
  <c r="O991" i="3"/>
  <c r="L994" i="3"/>
  <c r="O1018" i="3"/>
  <c r="O1023" i="3"/>
  <c r="O1032" i="3"/>
  <c r="L1056" i="3"/>
  <c r="L1080" i="3"/>
  <c r="O1090" i="3"/>
  <c r="O1158" i="3"/>
  <c r="O1178" i="3"/>
  <c r="N1181" i="3"/>
  <c r="O1181" i="3" s="1"/>
  <c r="O1210" i="3"/>
  <c r="N1213" i="3"/>
  <c r="L1231" i="3"/>
  <c r="O1235" i="3"/>
  <c r="O1056" i="3"/>
  <c r="N1164" i="3"/>
  <c r="O1182" i="3"/>
  <c r="O1189" i="3"/>
  <c r="N1196" i="3"/>
  <c r="O1207" i="3"/>
  <c r="O1211" i="3"/>
  <c r="O1214" i="3"/>
  <c r="N1228" i="3"/>
  <c r="O1246" i="3"/>
  <c r="O472" i="3"/>
  <c r="O479" i="3"/>
  <c r="L602" i="3"/>
  <c r="O615" i="3"/>
  <c r="L666" i="3"/>
  <c r="O687" i="3"/>
  <c r="N692" i="3"/>
  <c r="O692" i="3" s="1"/>
  <c r="L723" i="3"/>
  <c r="O743" i="3"/>
  <c r="L746" i="3"/>
  <c r="O811" i="3"/>
  <c r="O823" i="3"/>
  <c r="L826" i="3"/>
  <c r="L828" i="3"/>
  <c r="L834" i="3"/>
  <c r="L836" i="3"/>
  <c r="O854" i="3"/>
  <c r="L864" i="3"/>
  <c r="N870" i="3"/>
  <c r="N900" i="3"/>
  <c r="O912" i="3"/>
  <c r="L926" i="3"/>
  <c r="N932" i="3"/>
  <c r="N935" i="3"/>
  <c r="O955" i="3"/>
  <c r="L968" i="3"/>
  <c r="O980" i="3"/>
  <c r="N989" i="3"/>
  <c r="O989" i="3" s="1"/>
  <c r="L1016" i="3"/>
  <c r="N1021" i="3"/>
  <c r="O1021" i="3" s="1"/>
  <c r="L1112" i="3"/>
  <c r="L1128" i="3"/>
  <c r="L1150" i="3"/>
  <c r="O559" i="3"/>
  <c r="L579" i="3"/>
  <c r="O586" i="3"/>
  <c r="L626" i="3"/>
  <c r="L699" i="3"/>
  <c r="L702" i="3"/>
  <c r="L721" i="3"/>
  <c r="L758" i="3"/>
  <c r="N776" i="3"/>
  <c r="O779" i="3"/>
  <c r="L782" i="3"/>
  <c r="O798" i="3"/>
  <c r="O806" i="3"/>
  <c r="O809" i="3"/>
  <c r="O814" i="3"/>
  <c r="L820" i="3"/>
  <c r="L848" i="3"/>
  <c r="N894" i="3"/>
  <c r="O894" i="3" s="1"/>
  <c r="L910" i="3"/>
  <c r="N916" i="3"/>
  <c r="N919" i="3"/>
  <c r="O933" i="3"/>
  <c r="O939" i="3"/>
  <c r="L952" i="3"/>
  <c r="O959" i="3"/>
  <c r="O968" i="3"/>
  <c r="N992" i="3"/>
  <c r="O992" i="3" s="1"/>
  <c r="N1000" i="3"/>
  <c r="N1010" i="3"/>
  <c r="O1010" i="3" s="1"/>
  <c r="O1025" i="3"/>
  <c r="L1028" i="3"/>
  <c r="N1042" i="3"/>
  <c r="O1048" i="3"/>
  <c r="O1073" i="3"/>
  <c r="O1075" i="3"/>
  <c r="O1104" i="3"/>
  <c r="O1110" i="3"/>
  <c r="O1126" i="3"/>
  <c r="N1138" i="3"/>
  <c r="O1138" i="3" s="1"/>
  <c r="L1159" i="3"/>
  <c r="O1165" i="3"/>
  <c r="N1172" i="3"/>
  <c r="O1183" i="3"/>
  <c r="O1187" i="3"/>
  <c r="O1190" i="3"/>
  <c r="O1197" i="3"/>
  <c r="N1204" i="3"/>
  <c r="O1215" i="3"/>
  <c r="O1219" i="3"/>
  <c r="O1222" i="3"/>
  <c r="O1247" i="3"/>
  <c r="L159" i="3"/>
  <c r="N159" i="3"/>
  <c r="O159" i="3" s="1"/>
  <c r="O19" i="3"/>
  <c r="O25" i="3"/>
  <c r="N79" i="3"/>
  <c r="L79" i="3"/>
  <c r="N123" i="3"/>
  <c r="O123" i="3" s="1"/>
  <c r="L123" i="3"/>
  <c r="N129" i="3"/>
  <c r="O129" i="3" s="1"/>
  <c r="L143" i="3"/>
  <c r="N143" i="3"/>
  <c r="O143" i="3" s="1"/>
  <c r="O187" i="3"/>
  <c r="N193" i="3"/>
  <c r="N218" i="3"/>
  <c r="N236" i="3"/>
  <c r="L236" i="3"/>
  <c r="L41" i="3"/>
  <c r="N41" i="3"/>
  <c r="N30" i="3"/>
  <c r="O30" i="3" s="1"/>
  <c r="L30" i="3"/>
  <c r="N35" i="3"/>
  <c r="O35" i="3" s="1"/>
  <c r="L35" i="3"/>
  <c r="N54" i="3"/>
  <c r="L54" i="3"/>
  <c r="N60" i="3"/>
  <c r="O60" i="3" s="1"/>
  <c r="L60" i="3"/>
  <c r="N76" i="3"/>
  <c r="O76" i="3" s="1"/>
  <c r="L76" i="3"/>
  <c r="N51" i="3"/>
  <c r="O51" i="3" s="1"/>
  <c r="L51" i="3"/>
  <c r="L127" i="3"/>
  <c r="N127" i="3"/>
  <c r="O127" i="3" s="1"/>
  <c r="L191" i="3"/>
  <c r="N191" i="3"/>
  <c r="O191" i="3" s="1"/>
  <c r="N237" i="3"/>
  <c r="L237" i="3"/>
  <c r="L241" i="3"/>
  <c r="N241" i="3"/>
  <c r="O262" i="3"/>
  <c r="O17" i="3"/>
  <c r="L20" i="3"/>
  <c r="O55" i="3"/>
  <c r="O107" i="3"/>
  <c r="O131" i="3"/>
  <c r="N137" i="3"/>
  <c r="L151" i="3"/>
  <c r="N151" i="3"/>
  <c r="O151" i="3" s="1"/>
  <c r="O244" i="3"/>
  <c r="O379" i="3"/>
  <c r="N125" i="3"/>
  <c r="O125" i="3" s="1"/>
  <c r="L125" i="3"/>
  <c r="N113" i="3"/>
  <c r="O113" i="3" s="1"/>
  <c r="L113" i="3"/>
  <c r="L167" i="3"/>
  <c r="N167" i="3"/>
  <c r="O167" i="3" s="1"/>
  <c r="O236" i="3"/>
  <c r="L33" i="3"/>
  <c r="N33" i="3"/>
  <c r="O33" i="3" s="1"/>
  <c r="O155" i="3"/>
  <c r="N161" i="3"/>
  <c r="L175" i="3"/>
  <c r="N175" i="3"/>
  <c r="O175" i="3" s="1"/>
  <c r="N238" i="3"/>
  <c r="L238" i="3"/>
  <c r="N251" i="3"/>
  <c r="O251" i="3" s="1"/>
  <c r="L251" i="3"/>
  <c r="L66" i="3"/>
  <c r="N66" i="3"/>
  <c r="L268" i="3"/>
  <c r="N268" i="3"/>
  <c r="O268" i="3" s="1"/>
  <c r="N97" i="3"/>
  <c r="O97" i="3" s="1"/>
  <c r="L97" i="3"/>
  <c r="O115" i="3"/>
  <c r="L135" i="3"/>
  <c r="N135" i="3"/>
  <c r="O135" i="3" s="1"/>
  <c r="O179" i="3"/>
  <c r="N62" i="3"/>
  <c r="L62" i="3"/>
  <c r="N235" i="3"/>
  <c r="O235" i="3" s="1"/>
  <c r="L235" i="3"/>
  <c r="N37" i="3"/>
  <c r="O37" i="3" s="1"/>
  <c r="L37" i="3"/>
  <c r="N78" i="3"/>
  <c r="O78" i="3" s="1"/>
  <c r="L78" i="3"/>
  <c r="N18" i="3"/>
  <c r="O18" i="3" s="1"/>
  <c r="N53" i="3"/>
  <c r="L53" i="3"/>
  <c r="O62" i="3"/>
  <c r="O75" i="3"/>
  <c r="N105" i="3"/>
  <c r="O105" i="3" s="1"/>
  <c r="L105" i="3"/>
  <c r="N108" i="3"/>
  <c r="O108" i="3" s="1"/>
  <c r="L119" i="3"/>
  <c r="N119" i="3"/>
  <c r="O119" i="3" s="1"/>
  <c r="O163" i="3"/>
  <c r="N169" i="3"/>
  <c r="O169" i="3" s="1"/>
  <c r="L183" i="3"/>
  <c r="N183" i="3"/>
  <c r="O183" i="3" s="1"/>
  <c r="O252" i="3"/>
  <c r="O23" i="3"/>
  <c r="L38" i="3"/>
  <c r="O49" i="3"/>
  <c r="O53" i="3"/>
  <c r="L63" i="3"/>
  <c r="O74" i="3"/>
  <c r="L84" i="3"/>
  <c r="L86" i="3"/>
  <c r="O89" i="3"/>
  <c r="O98" i="3"/>
  <c r="O100" i="3"/>
  <c r="O106" i="3"/>
  <c r="O114" i="3"/>
  <c r="O116" i="3"/>
  <c r="O121" i="3"/>
  <c r="O137" i="3"/>
  <c r="O145" i="3"/>
  <c r="O153" i="3"/>
  <c r="O161" i="3"/>
  <c r="O177" i="3"/>
  <c r="O185" i="3"/>
  <c r="O193" i="3"/>
  <c r="O218" i="3"/>
  <c r="O233" i="3"/>
  <c r="O258" i="3"/>
  <c r="O263" i="3"/>
  <c r="O278" i="3"/>
  <c r="O295" i="3"/>
  <c r="O303" i="3"/>
  <c r="N329" i="3"/>
  <c r="O351" i="3"/>
  <c r="N356" i="3"/>
  <c r="O356" i="3" s="1"/>
  <c r="O359" i="3"/>
  <c r="O382" i="3"/>
  <c r="O404" i="3"/>
  <c r="N416" i="3"/>
  <c r="N421" i="3"/>
  <c r="O429" i="3"/>
  <c r="N432" i="3"/>
  <c r="L457" i="3"/>
  <c r="N457" i="3"/>
  <c r="O457" i="3" s="1"/>
  <c r="N478" i="3"/>
  <c r="L478" i="3"/>
  <c r="N515" i="3"/>
  <c r="O515" i="3" s="1"/>
  <c r="L515" i="3"/>
  <c r="O529" i="3"/>
  <c r="N603" i="3"/>
  <c r="O603" i="3" s="1"/>
  <c r="L603" i="3"/>
  <c r="O782" i="3"/>
  <c r="N278" i="3"/>
  <c r="N290" i="3"/>
  <c r="O290" i="3" s="1"/>
  <c r="N300" i="3"/>
  <c r="O300" i="3" s="1"/>
  <c r="N308" i="3"/>
  <c r="O308" i="3" s="1"/>
  <c r="N316" i="3"/>
  <c r="O316" i="3" s="1"/>
  <c r="N326" i="3"/>
  <c r="O326" i="3" s="1"/>
  <c r="O332" i="3"/>
  <c r="N348" i="3"/>
  <c r="O348" i="3" s="1"/>
  <c r="N411" i="3"/>
  <c r="O411" i="3" s="1"/>
  <c r="N502" i="3"/>
  <c r="L502" i="3"/>
  <c r="N571" i="3"/>
  <c r="O571" i="3" s="1"/>
  <c r="L571" i="3"/>
  <c r="O26" i="3"/>
  <c r="O101" i="3"/>
  <c r="O109" i="3"/>
  <c r="O122" i="3"/>
  <c r="O124" i="3"/>
  <c r="O130" i="3"/>
  <c r="O132" i="3"/>
  <c r="O138" i="3"/>
  <c r="O140" i="3"/>
  <c r="O146" i="3"/>
  <c r="O148" i="3"/>
  <c r="O154" i="3"/>
  <c r="O156" i="3"/>
  <c r="O162" i="3"/>
  <c r="O164" i="3"/>
  <c r="O170" i="3"/>
  <c r="O172" i="3"/>
  <c r="O178" i="3"/>
  <c r="O180" i="3"/>
  <c r="O186" i="3"/>
  <c r="O188" i="3"/>
  <c r="O194" i="3"/>
  <c r="O202" i="3"/>
  <c r="O206" i="3"/>
  <c r="N209" i="3"/>
  <c r="O209" i="3" s="1"/>
  <c r="O219" i="3"/>
  <c r="O226" i="3"/>
  <c r="O241" i="3"/>
  <c r="O259" i="3"/>
  <c r="O266" i="3"/>
  <c r="O279" i="3"/>
  <c r="O291" i="3"/>
  <c r="O296" i="3"/>
  <c r="O304" i="3"/>
  <c r="O314" i="3"/>
  <c r="O322" i="3"/>
  <c r="O327" i="3"/>
  <c r="L330" i="3"/>
  <c r="N346" i="3"/>
  <c r="O346" i="3" s="1"/>
  <c r="O354" i="3"/>
  <c r="O373" i="3"/>
  <c r="L376" i="3"/>
  <c r="N376" i="3"/>
  <c r="O376" i="3" s="1"/>
  <c r="L378" i="3"/>
  <c r="N383" i="3"/>
  <c r="L383" i="3"/>
  <c r="O390" i="3"/>
  <c r="L395" i="3"/>
  <c r="O397" i="3"/>
  <c r="L402" i="3"/>
  <c r="L407" i="3"/>
  <c r="O409" i="3"/>
  <c r="L417" i="3"/>
  <c r="O422" i="3"/>
  <c r="O427" i="3"/>
  <c r="L430" i="3"/>
  <c r="N430" i="3"/>
  <c r="O448" i="3"/>
  <c r="L451" i="3"/>
  <c r="N454" i="3"/>
  <c r="L454" i="3"/>
  <c r="L473" i="3"/>
  <c r="N473" i="3"/>
  <c r="O473" i="3" s="1"/>
  <c r="N499" i="3"/>
  <c r="O499" i="3" s="1"/>
  <c r="L499" i="3"/>
  <c r="O711" i="3"/>
  <c r="L19" i="3"/>
  <c r="L21" i="3"/>
  <c r="O27" i="3"/>
  <c r="O47" i="3"/>
  <c r="O72" i="3"/>
  <c r="L75" i="3"/>
  <c r="L85" i="3"/>
  <c r="L87" i="3"/>
  <c r="L99" i="3"/>
  <c r="L101" i="3"/>
  <c r="L107" i="3"/>
  <c r="L109" i="3"/>
  <c r="L115" i="3"/>
  <c r="L117" i="3"/>
  <c r="O231" i="3"/>
  <c r="O238" i="3"/>
  <c r="O249" i="3"/>
  <c r="O312" i="3"/>
  <c r="O330" i="3"/>
  <c r="O383" i="3"/>
  <c r="N400" i="3"/>
  <c r="O400" i="3" s="1"/>
  <c r="N414" i="3"/>
  <c r="L449" i="3"/>
  <c r="N449" i="3"/>
  <c r="O449" i="3" s="1"/>
  <c r="O469" i="3"/>
  <c r="N486" i="3"/>
  <c r="L486" i="3"/>
  <c r="O496" i="3"/>
  <c r="L527" i="3"/>
  <c r="N601" i="3"/>
  <c r="L601" i="3"/>
  <c r="N611" i="3"/>
  <c r="O611" i="3" s="1"/>
  <c r="L611" i="3"/>
  <c r="O780" i="3"/>
  <c r="O133" i="3"/>
  <c r="O141" i="3"/>
  <c r="O149" i="3"/>
  <c r="O157" i="3"/>
  <c r="O165" i="3"/>
  <c r="O173" i="3"/>
  <c r="O181" i="3"/>
  <c r="O203" i="3"/>
  <c r="O227" i="3"/>
  <c r="O234" i="3"/>
  <c r="O246" i="3"/>
  <c r="O275" i="3"/>
  <c r="N315" i="3"/>
  <c r="O315" i="3" s="1"/>
  <c r="L315" i="3"/>
  <c r="O331" i="3"/>
  <c r="O339" i="3"/>
  <c r="O405" i="3"/>
  <c r="L408" i="3"/>
  <c r="N408" i="3"/>
  <c r="O408" i="3" s="1"/>
  <c r="L410" i="3"/>
  <c r="N415" i="3"/>
  <c r="O415" i="3" s="1"/>
  <c r="L415" i="3"/>
  <c r="N431" i="3"/>
  <c r="O431" i="3" s="1"/>
  <c r="L431" i="3"/>
  <c r="O443" i="3"/>
  <c r="O445" i="3"/>
  <c r="O464" i="3"/>
  <c r="L467" i="3"/>
  <c r="N470" i="3"/>
  <c r="L470" i="3"/>
  <c r="N483" i="3"/>
  <c r="O483" i="3" s="1"/>
  <c r="L483" i="3"/>
  <c r="N510" i="3"/>
  <c r="L510" i="3"/>
  <c r="N539" i="3"/>
  <c r="O539" i="3" s="1"/>
  <c r="L539" i="3"/>
  <c r="L581" i="3"/>
  <c r="N581" i="3"/>
  <c r="O581" i="3" s="1"/>
  <c r="O40" i="3"/>
  <c r="O50" i="3"/>
  <c r="O65" i="3"/>
  <c r="O88" i="3"/>
  <c r="O102" i="3"/>
  <c r="O110" i="3"/>
  <c r="L131" i="3"/>
  <c r="L133" i="3"/>
  <c r="L139" i="3"/>
  <c r="L141" i="3"/>
  <c r="L147" i="3"/>
  <c r="L149" i="3"/>
  <c r="L155" i="3"/>
  <c r="L157" i="3"/>
  <c r="L163" i="3"/>
  <c r="L165" i="3"/>
  <c r="L171" i="3"/>
  <c r="L173" i="3"/>
  <c r="L179" i="3"/>
  <c r="L181" i="3"/>
  <c r="L187" i="3"/>
  <c r="L189" i="3"/>
  <c r="L203" i="3"/>
  <c r="L205" i="3"/>
  <c r="O210" i="3"/>
  <c r="O214" i="3"/>
  <c r="N217" i="3"/>
  <c r="O217" i="3" s="1"/>
  <c r="L227" i="3"/>
  <c r="L229" i="3"/>
  <c r="O239" i="3"/>
  <c r="L242" i="3"/>
  <c r="L252" i="3"/>
  <c r="O254" i="3"/>
  <c r="N257" i="3"/>
  <c r="O257" i="3" s="1"/>
  <c r="L262" i="3"/>
  <c r="O265" i="3"/>
  <c r="L275" i="3"/>
  <c r="O277" i="3"/>
  <c r="O280" i="3"/>
  <c r="N289" i="3"/>
  <c r="O289" i="3" s="1"/>
  <c r="L294" i="3"/>
  <c r="O297" i="3"/>
  <c r="L331" i="3"/>
  <c r="L339" i="3"/>
  <c r="O353" i="3"/>
  <c r="L358" i="3"/>
  <c r="N367" i="3"/>
  <c r="O367" i="3" s="1"/>
  <c r="L367" i="3"/>
  <c r="O374" i="3"/>
  <c r="L379" i="3"/>
  <c r="O381" i="3"/>
  <c r="L386" i="3"/>
  <c r="L391" i="3"/>
  <c r="O398" i="3"/>
  <c r="L403" i="3"/>
  <c r="L423" i="3"/>
  <c r="L443" i="3"/>
  <c r="N446" i="3"/>
  <c r="L446" i="3"/>
  <c r="L465" i="3"/>
  <c r="N465" i="3"/>
  <c r="O465" i="3" s="1"/>
  <c r="N507" i="3"/>
  <c r="O507" i="3" s="1"/>
  <c r="L507" i="3"/>
  <c r="L596" i="3"/>
  <c r="O596" i="3"/>
  <c r="O787" i="3"/>
  <c r="O294" i="3"/>
  <c r="N494" i="3"/>
  <c r="L494" i="3"/>
  <c r="N609" i="3"/>
  <c r="O609" i="3" s="1"/>
  <c r="L609" i="3"/>
  <c r="O41" i="3"/>
  <c r="O56" i="3"/>
  <c r="N58" i="3"/>
  <c r="O58" i="3" s="1"/>
  <c r="O66" i="3"/>
  <c r="O84" i="3"/>
  <c r="O182" i="3"/>
  <c r="O190" i="3"/>
  <c r="N201" i="3"/>
  <c r="O201" i="3" s="1"/>
  <c r="O208" i="3"/>
  <c r="O211" i="3"/>
  <c r="O215" i="3"/>
  <c r="O222" i="3"/>
  <c r="N225" i="3"/>
  <c r="O225" i="3" s="1"/>
  <c r="O250" i="3"/>
  <c r="O255" i="3"/>
  <c r="O270" i="3"/>
  <c r="N273" i="3"/>
  <c r="O273" i="3" s="1"/>
  <c r="O287" i="3"/>
  <c r="O310" i="3"/>
  <c r="O318" i="3"/>
  <c r="O329" i="3"/>
  <c r="O334" i="3"/>
  <c r="O342" i="3"/>
  <c r="O389" i="3"/>
  <c r="L392" i="3"/>
  <c r="N392" i="3"/>
  <c r="O392" i="3" s="1"/>
  <c r="L394" i="3"/>
  <c r="N399" i="3"/>
  <c r="O399" i="3" s="1"/>
  <c r="L399" i="3"/>
  <c r="O406" i="3"/>
  <c r="O413" i="3"/>
  <c r="O416" i="3"/>
  <c r="O421" i="3"/>
  <c r="L424" i="3"/>
  <c r="N424" i="3"/>
  <c r="O424" i="3" s="1"/>
  <c r="O432" i="3"/>
  <c r="O456" i="3"/>
  <c r="L459" i="3"/>
  <c r="N462" i="3"/>
  <c r="L462" i="3"/>
  <c r="N491" i="3"/>
  <c r="O491" i="3" s="1"/>
  <c r="L491" i="3"/>
  <c r="N518" i="3"/>
  <c r="L518" i="3"/>
  <c r="O546" i="3"/>
  <c r="L549" i="3"/>
  <c r="N549" i="3"/>
  <c r="O549" i="3" s="1"/>
  <c r="O544" i="3"/>
  <c r="O561" i="3"/>
  <c r="O576" i="3"/>
  <c r="N597" i="3"/>
  <c r="N605" i="3"/>
  <c r="N613" i="3"/>
  <c r="N621" i="3"/>
  <c r="N629" i="3"/>
  <c r="N637" i="3"/>
  <c r="N645" i="3"/>
  <c r="N653" i="3"/>
  <c r="N661" i="3"/>
  <c r="N669" i="3"/>
  <c r="O689" i="3"/>
  <c r="N693" i="3"/>
  <c r="O693" i="3" s="1"/>
  <c r="N700" i="3"/>
  <c r="O700" i="3" s="1"/>
  <c r="N709" i="3"/>
  <c r="O709" i="3" s="1"/>
  <c r="N716" i="3"/>
  <c r="O716" i="3" s="1"/>
  <c r="N725" i="3"/>
  <c r="O725" i="3" s="1"/>
  <c r="N732" i="3"/>
  <c r="O732" i="3" s="1"/>
  <c r="O761" i="3"/>
  <c r="O776" i="3"/>
  <c r="O861" i="3"/>
  <c r="O863" i="3"/>
  <c r="N871" i="3"/>
  <c r="O871" i="3" s="1"/>
  <c r="N884" i="3"/>
  <c r="O884" i="3" s="1"/>
  <c r="N887" i="3"/>
  <c r="O893" i="3"/>
  <c r="L914" i="3"/>
  <c r="N914" i="3"/>
  <c r="O914" i="3" s="1"/>
  <c r="L930" i="3"/>
  <c r="N930" i="3"/>
  <c r="O930" i="3" s="1"/>
  <c r="L946" i="3"/>
  <c r="N946" i="3"/>
  <c r="O946" i="3" s="1"/>
  <c r="L962" i="3"/>
  <c r="N962" i="3"/>
  <c r="O962" i="3" s="1"/>
  <c r="N983" i="3"/>
  <c r="L983" i="3"/>
  <c r="L1002" i="3"/>
  <c r="N1002" i="3"/>
  <c r="L1046" i="3"/>
  <c r="N1046" i="3"/>
  <c r="O1046" i="3" s="1"/>
  <c r="O705" i="3"/>
  <c r="O721" i="3"/>
  <c r="O752" i="3"/>
  <c r="N896" i="3"/>
  <c r="O896" i="3" s="1"/>
  <c r="L896" i="3"/>
  <c r="O477" i="3"/>
  <c r="O485" i="3"/>
  <c r="O493" i="3"/>
  <c r="O501" i="3"/>
  <c r="O509" i="3"/>
  <c r="O517" i="3"/>
  <c r="O537" i="3"/>
  <c r="O552" i="3"/>
  <c r="N556" i="3"/>
  <c r="O556" i="3" s="1"/>
  <c r="O569" i="3"/>
  <c r="O584" i="3"/>
  <c r="N588" i="3"/>
  <c r="O588" i="3" s="1"/>
  <c r="L617" i="3"/>
  <c r="L619" i="3"/>
  <c r="L625" i="3"/>
  <c r="L627" i="3"/>
  <c r="L633" i="3"/>
  <c r="L635" i="3"/>
  <c r="L641" i="3"/>
  <c r="L643" i="3"/>
  <c r="L649" i="3"/>
  <c r="L651" i="3"/>
  <c r="L657" i="3"/>
  <c r="L659" i="3"/>
  <c r="L665" i="3"/>
  <c r="L667" i="3"/>
  <c r="L681" i="3"/>
  <c r="O683" i="3"/>
  <c r="L694" i="3"/>
  <c r="L710" i="3"/>
  <c r="L726" i="3"/>
  <c r="O746" i="3"/>
  <c r="L768" i="3"/>
  <c r="O777" i="3"/>
  <c r="L781" i="3"/>
  <c r="O783" i="3"/>
  <c r="L786" i="3"/>
  <c r="L788" i="3"/>
  <c r="L790" i="3"/>
  <c r="O792" i="3"/>
  <c r="L795" i="3"/>
  <c r="O805" i="3"/>
  <c r="O810" i="3"/>
  <c r="O829" i="3"/>
  <c r="L832" i="3"/>
  <c r="O839" i="3"/>
  <c r="N849" i="3"/>
  <c r="O849" i="3" s="1"/>
  <c r="L852" i="3"/>
  <c r="L882" i="3"/>
  <c r="N882" i="3"/>
  <c r="O882" i="3" s="1"/>
  <c r="L888" i="3"/>
  <c r="O890" i="3"/>
  <c r="N908" i="3"/>
  <c r="N924" i="3"/>
  <c r="N940" i="3"/>
  <c r="N956" i="3"/>
  <c r="L981" i="3"/>
  <c r="N981" i="3"/>
  <c r="O981" i="3" s="1"/>
  <c r="O997" i="3"/>
  <c r="L1003" i="3"/>
  <c r="N1003" i="3"/>
  <c r="O1003" i="3" s="1"/>
  <c r="L1006" i="3"/>
  <c r="O532" i="3"/>
  <c r="O547" i="3"/>
  <c r="O564" i="3"/>
  <c r="O579" i="3"/>
  <c r="O601" i="3"/>
  <c r="O617" i="3"/>
  <c r="O625" i="3"/>
  <c r="O633" i="3"/>
  <c r="O641" i="3"/>
  <c r="O649" i="3"/>
  <c r="O657" i="3"/>
  <c r="O665" i="3"/>
  <c r="O681" i="3"/>
  <c r="N685" i="3"/>
  <c r="O685" i="3" s="1"/>
  <c r="O694" i="3"/>
  <c r="O710" i="3"/>
  <c r="O726" i="3"/>
  <c r="O753" i="3"/>
  <c r="O768" i="3"/>
  <c r="O781" i="3"/>
  <c r="O786" i="3"/>
  <c r="O820" i="3"/>
  <c r="N822" i="3"/>
  <c r="O822" i="3" s="1"/>
  <c r="O825" i="3"/>
  <c r="O832" i="3"/>
  <c r="N874" i="3"/>
  <c r="O874" i="3" s="1"/>
  <c r="L897" i="3"/>
  <c r="N897" i="3"/>
  <c r="O897" i="3" s="1"/>
  <c r="L984" i="3"/>
  <c r="N1015" i="3"/>
  <c r="L1015" i="3"/>
  <c r="L1035" i="3"/>
  <c r="N1035" i="3"/>
  <c r="O1035" i="3" s="1"/>
  <c r="L1071" i="3"/>
  <c r="N1071" i="3"/>
  <c r="O414" i="3"/>
  <c r="O430" i="3"/>
  <c r="N481" i="3"/>
  <c r="O481" i="3" s="1"/>
  <c r="N489" i="3"/>
  <c r="O489" i="3" s="1"/>
  <c r="N497" i="3"/>
  <c r="O497" i="3" s="1"/>
  <c r="N505" i="3"/>
  <c r="O505" i="3" s="1"/>
  <c r="N513" i="3"/>
  <c r="O513" i="3" s="1"/>
  <c r="O793" i="3"/>
  <c r="O808" i="3"/>
  <c r="O862" i="3"/>
  <c r="O870" i="3"/>
  <c r="L886" i="3"/>
  <c r="O900" i="3"/>
  <c r="L922" i="3"/>
  <c r="N922" i="3"/>
  <c r="O922" i="3" s="1"/>
  <c r="L938" i="3"/>
  <c r="N938" i="3"/>
  <c r="O938" i="3" s="1"/>
  <c r="L954" i="3"/>
  <c r="N954" i="3"/>
  <c r="O954" i="3" s="1"/>
  <c r="L970" i="3"/>
  <c r="N970" i="3"/>
  <c r="O970" i="3" s="1"/>
  <c r="L995" i="3"/>
  <c r="N995" i="3"/>
  <c r="O995" i="3" s="1"/>
  <c r="O1000" i="3"/>
  <c r="L1053" i="3"/>
  <c r="N1053" i="3"/>
  <c r="O1053" i="3" s="1"/>
  <c r="O428" i="3"/>
  <c r="L476" i="3"/>
  <c r="L484" i="3"/>
  <c r="L492" i="3"/>
  <c r="L500" i="3"/>
  <c r="L508" i="3"/>
  <c r="L516" i="3"/>
  <c r="O535" i="3"/>
  <c r="L538" i="3"/>
  <c r="O540" i="3"/>
  <c r="L543" i="3"/>
  <c r="O550" i="3"/>
  <c r="L553" i="3"/>
  <c r="O557" i="3"/>
  <c r="O567" i="3"/>
  <c r="L570" i="3"/>
  <c r="O572" i="3"/>
  <c r="L575" i="3"/>
  <c r="O582" i="3"/>
  <c r="L585" i="3"/>
  <c r="O589" i="3"/>
  <c r="L686" i="3"/>
  <c r="L695" i="3"/>
  <c r="O697" i="3"/>
  <c r="O704" i="3"/>
  <c r="L711" i="3"/>
  <c r="O713" i="3"/>
  <c r="O720" i="3"/>
  <c r="L727" i="3"/>
  <c r="O729" i="3"/>
  <c r="O736" i="3"/>
  <c r="L760" i="3"/>
  <c r="O769" i="3"/>
  <c r="O784" i="3"/>
  <c r="O833" i="3"/>
  <c r="O853" i="3"/>
  <c r="N880" i="3"/>
  <c r="L880" i="3"/>
  <c r="O919" i="3"/>
  <c r="O935" i="3"/>
  <c r="O951" i="3"/>
  <c r="O967" i="3"/>
  <c r="O987" i="3"/>
  <c r="N1004" i="3"/>
  <c r="L1004" i="3"/>
  <c r="L1024" i="3"/>
  <c r="N1024" i="3"/>
  <c r="O1024" i="3" s="1"/>
  <c r="O553" i="3"/>
  <c r="O585" i="3"/>
  <c r="O760" i="3"/>
  <c r="O846" i="3"/>
  <c r="O880" i="3"/>
  <c r="L898" i="3"/>
  <c r="N898" i="3"/>
  <c r="O898" i="3" s="1"/>
  <c r="L1013" i="3"/>
  <c r="N1013" i="3"/>
  <c r="O1013" i="3" s="1"/>
  <c r="O305" i="3"/>
  <c r="O323" i="3"/>
  <c r="O338" i="3"/>
  <c r="O343" i="3"/>
  <c r="O358" i="3"/>
  <c r="O378" i="3"/>
  <c r="O394" i="3"/>
  <c r="O410" i="3"/>
  <c r="O426" i="3"/>
  <c r="O450" i="3"/>
  <c r="O458" i="3"/>
  <c r="O466" i="3"/>
  <c r="O474" i="3"/>
  <c r="O498" i="3"/>
  <c r="O506" i="3"/>
  <c r="O531" i="3"/>
  <c r="N533" i="3"/>
  <c r="O533" i="3" s="1"/>
  <c r="O548" i="3"/>
  <c r="O563" i="3"/>
  <c r="N565" i="3"/>
  <c r="O565" i="3" s="1"/>
  <c r="O580" i="3"/>
  <c r="O597" i="3"/>
  <c r="O602" i="3"/>
  <c r="O605" i="3"/>
  <c r="O610" i="3"/>
  <c r="O613" i="3"/>
  <c r="O618" i="3"/>
  <c r="O621" i="3"/>
  <c r="O626" i="3"/>
  <c r="O629" i="3"/>
  <c r="O634" i="3"/>
  <c r="O637" i="3"/>
  <c r="O642" i="3"/>
  <c r="O645" i="3"/>
  <c r="O648" i="3"/>
  <c r="O650" i="3"/>
  <c r="O653" i="3"/>
  <c r="O656" i="3"/>
  <c r="O658" i="3"/>
  <c r="O661" i="3"/>
  <c r="O664" i="3"/>
  <c r="O666" i="3"/>
  <c r="O669" i="3"/>
  <c r="O672" i="3"/>
  <c r="O680" i="3"/>
  <c r="N684" i="3"/>
  <c r="O684" i="3" s="1"/>
  <c r="O702" i="3"/>
  <c r="O718" i="3"/>
  <c r="O734" i="3"/>
  <c r="O749" i="3"/>
  <c r="O754" i="3"/>
  <c r="O785" i="3"/>
  <c r="L789" i="3"/>
  <c r="L794" i="3"/>
  <c r="O800" i="3"/>
  <c r="O816" i="3"/>
  <c r="L821" i="3"/>
  <c r="O826" i="3"/>
  <c r="O836" i="3"/>
  <c r="N838" i="3"/>
  <c r="O838" i="3" s="1"/>
  <c r="O848" i="3"/>
  <c r="L868" i="3"/>
  <c r="N873" i="3"/>
  <c r="O873" i="3" s="1"/>
  <c r="L881" i="3"/>
  <c r="N881" i="3"/>
  <c r="O881" i="3" s="1"/>
  <c r="O887" i="3"/>
  <c r="N982" i="3"/>
  <c r="O982" i="3" s="1"/>
  <c r="O1019" i="3"/>
  <c r="L1066" i="3"/>
  <c r="N1066" i="3"/>
  <c r="O1066" i="3" s="1"/>
  <c r="O1009" i="3"/>
  <c r="O1042" i="3"/>
  <c r="O1049" i="3"/>
  <c r="N1083" i="3"/>
  <c r="O1083" i="3" s="1"/>
  <c r="N1093" i="3"/>
  <c r="O1093" i="3" s="1"/>
  <c r="N1103" i="3"/>
  <c r="O1103" i="3" s="1"/>
  <c r="N1115" i="3"/>
  <c r="N1125" i="3"/>
  <c r="O1125" i="3" s="1"/>
  <c r="N1135" i="3"/>
  <c r="O1205" i="3"/>
  <c r="O1213" i="3"/>
  <c r="O1221" i="3"/>
  <c r="O1226" i="3"/>
  <c r="O1229" i="3"/>
  <c r="O1234" i="3"/>
  <c r="O1242" i="3"/>
  <c r="L1121" i="3"/>
  <c r="L1149" i="3"/>
  <c r="O1156" i="3"/>
  <c r="N1237" i="3"/>
  <c r="O1237" i="3" s="1"/>
  <c r="N1245" i="3"/>
  <c r="O1245" i="3" s="1"/>
  <c r="O994" i="3"/>
  <c r="O998" i="3"/>
  <c r="N1005" i="3"/>
  <c r="O1005" i="3" s="1"/>
  <c r="N1027" i="3"/>
  <c r="O1027" i="3" s="1"/>
  <c r="L1036" i="3"/>
  <c r="O1065" i="3"/>
  <c r="L1067" i="3"/>
  <c r="O1069" i="3"/>
  <c r="L1072" i="3"/>
  <c r="L1077" i="3"/>
  <c r="L1087" i="3"/>
  <c r="O1097" i="3"/>
  <c r="L1099" i="3"/>
  <c r="O1101" i="3"/>
  <c r="L1104" i="3"/>
  <c r="L1109" i="3"/>
  <c r="L1119" i="3"/>
  <c r="O1129" i="3"/>
  <c r="L1131" i="3"/>
  <c r="O1133" i="3"/>
  <c r="L1136" i="3"/>
  <c r="L1141" i="3"/>
  <c r="O1149" i="3"/>
  <c r="L1151" i="3"/>
  <c r="N1156" i="3"/>
  <c r="N1168" i="3"/>
  <c r="O1168" i="3" s="1"/>
  <c r="N1176" i="3"/>
  <c r="O1176" i="3" s="1"/>
  <c r="N1184" i="3"/>
  <c r="O1184" i="3" s="1"/>
  <c r="N1192" i="3"/>
  <c r="O1192" i="3" s="1"/>
  <c r="N1200" i="3"/>
  <c r="O1200" i="3" s="1"/>
  <c r="N1208" i="3"/>
  <c r="O1208" i="3" s="1"/>
  <c r="N1216" i="3"/>
  <c r="O1216" i="3" s="1"/>
  <c r="N1224" i="3"/>
  <c r="O1224" i="3" s="1"/>
  <c r="N1232" i="3"/>
  <c r="O1232" i="3" s="1"/>
  <c r="N1240" i="3"/>
  <c r="O1240" i="3" s="1"/>
  <c r="N1248" i="3"/>
  <c r="O1248" i="3" s="1"/>
  <c r="O877" i="3"/>
  <c r="O910" i="3"/>
  <c r="O918" i="3"/>
  <c r="O926" i="3"/>
  <c r="O934" i="3"/>
  <c r="O942" i="3"/>
  <c r="O950" i="3"/>
  <c r="O958" i="3"/>
  <c r="O966" i="3"/>
  <c r="O983" i="3"/>
  <c r="O1001" i="3"/>
  <c r="L1012" i="3"/>
  <c r="L1023" i="3"/>
  <c r="O1034" i="3"/>
  <c r="O1036" i="3"/>
  <c r="N1045" i="3"/>
  <c r="O1045" i="3" s="1"/>
  <c r="L1052" i="3"/>
  <c r="N1054" i="3"/>
  <c r="O1054" i="3" s="1"/>
  <c r="L1065" i="3"/>
  <c r="O1067" i="3"/>
  <c r="O1070" i="3"/>
  <c r="O1080" i="3"/>
  <c r="N1082" i="3"/>
  <c r="O1082" i="3" s="1"/>
  <c r="O1087" i="3"/>
  <c r="L1097" i="3"/>
  <c r="O1099" i="3"/>
  <c r="O1102" i="3"/>
  <c r="O1112" i="3"/>
  <c r="N1114" i="3"/>
  <c r="O1114" i="3" s="1"/>
  <c r="O1119" i="3"/>
  <c r="L1129" i="3"/>
  <c r="O1131" i="3"/>
  <c r="O1134" i="3"/>
  <c r="L1166" i="3"/>
  <c r="L1174" i="3"/>
  <c r="L1182" i="3"/>
  <c r="L1190" i="3"/>
  <c r="L1198" i="3"/>
  <c r="L1206" i="3"/>
  <c r="L1214" i="3"/>
  <c r="L1222" i="3"/>
  <c r="L1230" i="3"/>
  <c r="L1238" i="3"/>
  <c r="L1246" i="3"/>
  <c r="O1041" i="3"/>
  <c r="O1050" i="3"/>
  <c r="O1057" i="3"/>
  <c r="O1164" i="3"/>
  <c r="O1172" i="3"/>
  <c r="O1180" i="3"/>
  <c r="O1188" i="3"/>
  <c r="O1196" i="3"/>
  <c r="O1204" i="3"/>
  <c r="O1212" i="3"/>
  <c r="O1220" i="3"/>
  <c r="O1228" i="3"/>
  <c r="O1236" i="3"/>
  <c r="O1244" i="3"/>
  <c r="O1026" i="3"/>
  <c r="O1030" i="3"/>
  <c r="N1037" i="3"/>
  <c r="O1037" i="3" s="1"/>
  <c r="O1081" i="3"/>
  <c r="O1085" i="3"/>
  <c r="L1088" i="3"/>
  <c r="O1113" i="3"/>
  <c r="O1117" i="3"/>
  <c r="L1120" i="3"/>
  <c r="L1167" i="3"/>
  <c r="L1175" i="3"/>
  <c r="L1183" i="3"/>
  <c r="L1191" i="3"/>
  <c r="L1199" i="3"/>
  <c r="L1207" i="3"/>
  <c r="L1215" i="3"/>
  <c r="L1223" i="3"/>
  <c r="O878" i="3"/>
  <c r="O908" i="3"/>
  <c r="O916" i="3"/>
  <c r="O924" i="3"/>
  <c r="O932" i="3"/>
  <c r="O940" i="3"/>
  <c r="O948" i="3"/>
  <c r="O956" i="3"/>
  <c r="O964" i="3"/>
  <c r="L980" i="3"/>
  <c r="L991" i="3"/>
  <c r="O1002" i="3"/>
  <c r="O1033" i="3"/>
  <c r="L1044" i="3"/>
  <c r="O1064" i="3"/>
  <c r="O1071" i="3"/>
  <c r="L1081" i="3"/>
  <c r="O1086" i="3"/>
  <c r="O1096" i="3"/>
  <c r="N1098" i="3"/>
  <c r="O1098" i="3" s="1"/>
  <c r="L1113" i="3"/>
  <c r="O1115" i="3"/>
  <c r="O1118" i="3"/>
  <c r="O1128" i="3"/>
  <c r="N1130" i="3"/>
  <c r="O1130" i="3" s="1"/>
  <c r="O1135" i="3"/>
  <c r="L1162" i="3"/>
  <c r="L1170" i="3"/>
  <c r="L1178" i="3"/>
  <c r="L1186" i="3"/>
  <c r="L1194" i="3"/>
  <c r="L1202" i="3"/>
  <c r="L1210" i="3"/>
  <c r="L1218" i="3"/>
  <c r="L1226" i="3"/>
  <c r="L1234" i="3"/>
  <c r="L1242" i="3"/>
  <c r="O1153" i="3"/>
  <c r="O1154" i="3"/>
  <c r="O1161" i="3"/>
  <c r="O1169" i="3"/>
  <c r="O1177" i="3"/>
  <c r="O1185" i="3"/>
  <c r="O1193" i="3"/>
  <c r="O1201" i="3"/>
  <c r="O1209" i="3"/>
  <c r="O1217" i="3"/>
  <c r="O1225" i="3"/>
  <c r="O1233" i="3"/>
  <c r="O1241" i="3"/>
  <c r="O1249" i="3"/>
  <c r="L1153" i="3"/>
  <c r="L1161" i="3"/>
  <c r="L1169" i="3"/>
  <c r="L1177" i="3"/>
  <c r="L1185" i="3"/>
  <c r="L1193" i="3"/>
  <c r="L1201" i="3"/>
  <c r="L1209" i="3"/>
  <c r="L1217" i="3"/>
  <c r="L1225" i="3"/>
  <c r="L1233" i="3"/>
  <c r="L1241" i="3"/>
  <c r="L1249" i="3"/>
  <c r="L1155" i="3"/>
  <c r="L1163" i="3"/>
  <c r="L1171" i="3"/>
  <c r="L1179" i="3"/>
  <c r="L1187" i="3"/>
  <c r="L1195" i="3"/>
  <c r="L1203" i="3"/>
  <c r="L1211" i="3"/>
  <c r="L1219" i="3"/>
  <c r="L1227" i="3"/>
  <c r="L1235" i="3"/>
  <c r="L1243" i="3"/>
  <c r="N1068" i="3"/>
  <c r="O1068" i="3" s="1"/>
  <c r="L1070" i="3"/>
  <c r="N1076" i="3"/>
  <c r="O1076" i="3" s="1"/>
  <c r="L1078" i="3"/>
  <c r="N1084" i="3"/>
  <c r="O1084" i="3" s="1"/>
  <c r="L1086" i="3"/>
  <c r="N1092" i="3"/>
  <c r="O1092" i="3" s="1"/>
  <c r="L1094" i="3"/>
  <c r="N1100" i="3"/>
  <c r="O1100" i="3" s="1"/>
  <c r="L1102" i="3"/>
  <c r="N1108" i="3"/>
  <c r="O1108" i="3" s="1"/>
  <c r="L1110" i="3"/>
  <c r="N1116" i="3"/>
  <c r="O1116" i="3" s="1"/>
  <c r="L1118" i="3"/>
  <c r="N1124" i="3"/>
  <c r="O1124" i="3" s="1"/>
  <c r="L1126" i="3"/>
  <c r="N1132" i="3"/>
  <c r="O1132" i="3" s="1"/>
  <c r="L1134" i="3"/>
  <c r="N1140" i="3"/>
  <c r="O1140" i="3" s="1"/>
  <c r="L1142" i="3"/>
  <c r="O1004" i="3"/>
  <c r="O1015" i="3"/>
  <c r="O1020" i="3"/>
  <c r="O1031" i="3"/>
  <c r="O996" i="3"/>
  <c r="O1007" i="3"/>
  <c r="O1047" i="3"/>
  <c r="O1028" i="3"/>
  <c r="O1039" i="3"/>
  <c r="O1055" i="3"/>
  <c r="L985" i="3"/>
  <c r="L993" i="3"/>
  <c r="L1001" i="3"/>
  <c r="L1009" i="3"/>
  <c r="L1017" i="3"/>
  <c r="L1025" i="3"/>
  <c r="L1033" i="3"/>
  <c r="L1041" i="3"/>
  <c r="L1049" i="3"/>
  <c r="L1057" i="3"/>
  <c r="O929" i="3"/>
  <c r="O961" i="3"/>
  <c r="N913" i="3"/>
  <c r="O913" i="3" s="1"/>
  <c r="L915" i="3"/>
  <c r="N921" i="3"/>
  <c r="O921" i="3" s="1"/>
  <c r="L923" i="3"/>
  <c r="N929" i="3"/>
  <c r="L931" i="3"/>
  <c r="N937" i="3"/>
  <c r="O937" i="3" s="1"/>
  <c r="L939" i="3"/>
  <c r="N945" i="3"/>
  <c r="O945" i="3" s="1"/>
  <c r="L947" i="3"/>
  <c r="N953" i="3"/>
  <c r="O953" i="3" s="1"/>
  <c r="L955" i="3"/>
  <c r="N961" i="3"/>
  <c r="L963" i="3"/>
  <c r="N969" i="3"/>
  <c r="O969" i="3" s="1"/>
  <c r="L971" i="3"/>
  <c r="L909" i="3"/>
  <c r="L917" i="3"/>
  <c r="L925" i="3"/>
  <c r="L933" i="3"/>
  <c r="L941" i="3"/>
  <c r="L949" i="3"/>
  <c r="L957" i="3"/>
  <c r="L965" i="3"/>
  <c r="O856" i="3"/>
  <c r="O864" i="3"/>
  <c r="O888" i="3"/>
  <c r="N851" i="3"/>
  <c r="O851" i="3" s="1"/>
  <c r="L853" i="3"/>
  <c r="N859" i="3"/>
  <c r="O859" i="3" s="1"/>
  <c r="L861" i="3"/>
  <c r="N867" i="3"/>
  <c r="O867" i="3" s="1"/>
  <c r="L869" i="3"/>
  <c r="N875" i="3"/>
  <c r="O875" i="3" s="1"/>
  <c r="L877" i="3"/>
  <c r="N883" i="3"/>
  <c r="O883" i="3" s="1"/>
  <c r="L885" i="3"/>
  <c r="N891" i="3"/>
  <c r="O891" i="3" s="1"/>
  <c r="L893" i="3"/>
  <c r="N899" i="3"/>
  <c r="O899" i="3" s="1"/>
  <c r="L901" i="3"/>
  <c r="O775" i="3"/>
  <c r="O797" i="3"/>
  <c r="O802" i="3"/>
  <c r="O813" i="3"/>
  <c r="O818" i="3"/>
  <c r="O773" i="3"/>
  <c r="O778" i="3"/>
  <c r="O791" i="3"/>
  <c r="O767" i="3"/>
  <c r="O789" i="3"/>
  <c r="O794" i="3"/>
  <c r="O821" i="3"/>
  <c r="O831" i="3"/>
  <c r="O765" i="3"/>
  <c r="O770" i="3"/>
  <c r="O834" i="3"/>
  <c r="O759" i="3"/>
  <c r="L743" i="3"/>
  <c r="L751" i="3"/>
  <c r="L759" i="3"/>
  <c r="L767" i="3"/>
  <c r="L775" i="3"/>
  <c r="L783" i="3"/>
  <c r="L791" i="3"/>
  <c r="L799" i="3"/>
  <c r="L807" i="3"/>
  <c r="L815" i="3"/>
  <c r="L823" i="3"/>
  <c r="L831" i="3"/>
  <c r="L839" i="3"/>
  <c r="L745" i="3"/>
  <c r="L753" i="3"/>
  <c r="L761" i="3"/>
  <c r="L769" i="3"/>
  <c r="L777" i="3"/>
  <c r="L785" i="3"/>
  <c r="L793" i="3"/>
  <c r="L801" i="3"/>
  <c r="L809" i="3"/>
  <c r="L817" i="3"/>
  <c r="L825" i="3"/>
  <c r="L833" i="3"/>
  <c r="O691" i="3"/>
  <c r="O707" i="3"/>
  <c r="O723" i="3"/>
  <c r="O699" i="3"/>
  <c r="O715" i="3"/>
  <c r="O731" i="3"/>
  <c r="L680" i="3"/>
  <c r="L688" i="3"/>
  <c r="L696" i="3"/>
  <c r="L704" i="3"/>
  <c r="L712" i="3"/>
  <c r="L720" i="3"/>
  <c r="L728" i="3"/>
  <c r="L736" i="3"/>
  <c r="O670" i="3"/>
  <c r="N598" i="3"/>
  <c r="O598" i="3" s="1"/>
  <c r="L600" i="3"/>
  <c r="N606" i="3"/>
  <c r="O606" i="3" s="1"/>
  <c r="L608" i="3"/>
  <c r="N614" i="3"/>
  <c r="O614" i="3" s="1"/>
  <c r="L616" i="3"/>
  <c r="N622" i="3"/>
  <c r="O622" i="3" s="1"/>
  <c r="L624" i="3"/>
  <c r="N630" i="3"/>
  <c r="O630" i="3" s="1"/>
  <c r="L632" i="3"/>
  <c r="N638" i="3"/>
  <c r="O638" i="3" s="1"/>
  <c r="L640" i="3"/>
  <c r="N646" i="3"/>
  <c r="O646" i="3" s="1"/>
  <c r="L648" i="3"/>
  <c r="N654" i="3"/>
  <c r="O654" i="3" s="1"/>
  <c r="L656" i="3"/>
  <c r="N662" i="3"/>
  <c r="O662" i="3" s="1"/>
  <c r="L664" i="3"/>
  <c r="N670" i="3"/>
  <c r="L672" i="3"/>
  <c r="L604" i="3"/>
  <c r="L612" i="3"/>
  <c r="L620" i="3"/>
  <c r="L628" i="3"/>
  <c r="L636" i="3"/>
  <c r="L644" i="3"/>
  <c r="L652" i="3"/>
  <c r="L660" i="3"/>
  <c r="L668" i="3"/>
  <c r="O558" i="3"/>
  <c r="O590" i="3"/>
  <c r="L534" i="3"/>
  <c r="L542" i="3"/>
  <c r="L550" i="3"/>
  <c r="L558" i="3"/>
  <c r="L566" i="3"/>
  <c r="L574" i="3"/>
  <c r="L582" i="3"/>
  <c r="L590" i="3"/>
  <c r="L528" i="3"/>
  <c r="L536" i="3"/>
  <c r="L544" i="3"/>
  <c r="L552" i="3"/>
  <c r="L560" i="3"/>
  <c r="L568" i="3"/>
  <c r="L576" i="3"/>
  <c r="L584" i="3"/>
  <c r="O446" i="3"/>
  <c r="O454" i="3"/>
  <c r="O462" i="3"/>
  <c r="O470" i="3"/>
  <c r="O478" i="3"/>
  <c r="O486" i="3"/>
  <c r="O494" i="3"/>
  <c r="O502" i="3"/>
  <c r="O510" i="3"/>
  <c r="O518" i="3"/>
  <c r="O512" i="3"/>
  <c r="O520" i="3"/>
  <c r="L448" i="3"/>
  <c r="L456" i="3"/>
  <c r="L464" i="3"/>
  <c r="L472" i="3"/>
  <c r="L480" i="3"/>
  <c r="L488" i="3"/>
  <c r="L496" i="3"/>
  <c r="L504" i="3"/>
  <c r="L512" i="3"/>
  <c r="L520" i="3"/>
  <c r="L445" i="3"/>
  <c r="L453" i="3"/>
  <c r="L461" i="3"/>
  <c r="L469" i="3"/>
  <c r="L477" i="3"/>
  <c r="L485" i="3"/>
  <c r="L493" i="3"/>
  <c r="L501" i="3"/>
  <c r="L509" i="3"/>
  <c r="L517" i="3"/>
  <c r="L447" i="3"/>
  <c r="L455" i="3"/>
  <c r="L463" i="3"/>
  <c r="L471" i="3"/>
  <c r="L479" i="3"/>
  <c r="L487" i="3"/>
  <c r="L495" i="3"/>
  <c r="L503" i="3"/>
  <c r="L511" i="3"/>
  <c r="L519" i="3"/>
  <c r="O375" i="3"/>
  <c r="O391" i="3"/>
  <c r="O407" i="3"/>
  <c r="O370" i="3"/>
  <c r="O386" i="3"/>
  <c r="O402" i="3"/>
  <c r="O418" i="3"/>
  <c r="O434" i="3"/>
  <c r="L372" i="3"/>
  <c r="L380" i="3"/>
  <c r="L388" i="3"/>
  <c r="L396" i="3"/>
  <c r="L404" i="3"/>
  <c r="L412" i="3"/>
  <c r="L420" i="3"/>
  <c r="L428" i="3"/>
  <c r="L436" i="3"/>
  <c r="O317" i="3"/>
  <c r="O320" i="3"/>
  <c r="O325" i="3"/>
  <c r="O328" i="3"/>
  <c r="O341" i="3"/>
  <c r="O344" i="3"/>
  <c r="O293" i="3"/>
  <c r="O357" i="3"/>
  <c r="O360" i="3"/>
  <c r="O301" i="3"/>
  <c r="L288" i="3"/>
  <c r="L296" i="3"/>
  <c r="L304" i="3"/>
  <c r="L312" i="3"/>
  <c r="L320" i="3"/>
  <c r="L328" i="3"/>
  <c r="L336" i="3"/>
  <c r="L344" i="3"/>
  <c r="L352" i="3"/>
  <c r="L360" i="3"/>
  <c r="L293" i="3"/>
  <c r="L301" i="3"/>
  <c r="L309" i="3"/>
  <c r="L317" i="3"/>
  <c r="L325" i="3"/>
  <c r="L333" i="3"/>
  <c r="L341" i="3"/>
  <c r="L349" i="3"/>
  <c r="L357" i="3"/>
  <c r="L287" i="3"/>
  <c r="L295" i="3"/>
  <c r="L303" i="3"/>
  <c r="L311" i="3"/>
  <c r="L319" i="3"/>
  <c r="L327" i="3"/>
  <c r="L335" i="3"/>
  <c r="L343" i="3"/>
  <c r="L351" i="3"/>
  <c r="L359" i="3"/>
  <c r="O237" i="3"/>
  <c r="O240" i="3"/>
  <c r="O216" i="3"/>
  <c r="O253" i="3"/>
  <c r="O256" i="3"/>
  <c r="O261" i="3"/>
  <c r="O264" i="3"/>
  <c r="O221" i="3"/>
  <c r="O224" i="3"/>
  <c r="O269" i="3"/>
  <c r="O272" i="3"/>
  <c r="O232" i="3"/>
  <c r="L208" i="3"/>
  <c r="L216" i="3"/>
  <c r="L224" i="3"/>
  <c r="L232" i="3"/>
  <c r="L240" i="3"/>
  <c r="L248" i="3"/>
  <c r="L256" i="3"/>
  <c r="L264" i="3"/>
  <c r="L272" i="3"/>
  <c r="L280" i="3"/>
  <c r="L245" i="3"/>
  <c r="L253" i="3"/>
  <c r="L261" i="3"/>
  <c r="L269" i="3"/>
  <c r="L277" i="3"/>
  <c r="L207" i="3"/>
  <c r="L215" i="3"/>
  <c r="L223" i="3"/>
  <c r="L231" i="3"/>
  <c r="L239" i="3"/>
  <c r="L247" i="3"/>
  <c r="L255" i="3"/>
  <c r="L263" i="3"/>
  <c r="L271" i="3"/>
  <c r="L279" i="3"/>
  <c r="O128" i="3"/>
  <c r="O189" i="3"/>
  <c r="N96" i="3"/>
  <c r="O96" i="3" s="1"/>
  <c r="L98" i="3"/>
  <c r="N104" i="3"/>
  <c r="O104" i="3" s="1"/>
  <c r="L106" i="3"/>
  <c r="N112" i="3"/>
  <c r="O112" i="3" s="1"/>
  <c r="L114" i="3"/>
  <c r="N120" i="3"/>
  <c r="O120" i="3" s="1"/>
  <c r="L122" i="3"/>
  <c r="N128" i="3"/>
  <c r="L130" i="3"/>
  <c r="N136" i="3"/>
  <c r="O136" i="3" s="1"/>
  <c r="L138" i="3"/>
  <c r="N144" i="3"/>
  <c r="O144" i="3" s="1"/>
  <c r="L146" i="3"/>
  <c r="N152" i="3"/>
  <c r="O152" i="3" s="1"/>
  <c r="L154" i="3"/>
  <c r="N160" i="3"/>
  <c r="O160" i="3" s="1"/>
  <c r="L162" i="3"/>
  <c r="N168" i="3"/>
  <c r="O168" i="3" s="1"/>
  <c r="L170" i="3"/>
  <c r="N176" i="3"/>
  <c r="O176" i="3" s="1"/>
  <c r="L178" i="3"/>
  <c r="N184" i="3"/>
  <c r="O184" i="3" s="1"/>
  <c r="L186" i="3"/>
  <c r="N192" i="3"/>
  <c r="O192" i="3" s="1"/>
  <c r="L194" i="3"/>
  <c r="L102" i="3"/>
  <c r="L110" i="3"/>
  <c r="L118" i="3"/>
  <c r="L126" i="3"/>
  <c r="L134" i="3"/>
  <c r="L142" i="3"/>
  <c r="L150" i="3"/>
  <c r="L158" i="3"/>
  <c r="L166" i="3"/>
  <c r="L174" i="3"/>
  <c r="L182" i="3"/>
  <c r="L190" i="3"/>
  <c r="O46" i="3"/>
  <c r="O71" i="3"/>
  <c r="O24" i="3"/>
  <c r="O54" i="3"/>
  <c r="O57" i="3"/>
  <c r="O79" i="3"/>
  <c r="O21" i="3"/>
  <c r="O87" i="3"/>
  <c r="O22" i="3"/>
  <c r="O45" i="3"/>
  <c r="O70" i="3"/>
  <c r="O81" i="3"/>
  <c r="L16" i="3"/>
  <c r="L24" i="3"/>
  <c r="L32" i="3"/>
  <c r="L40" i="3"/>
  <c r="L48" i="3"/>
  <c r="L57" i="3"/>
  <c r="L65" i="3"/>
  <c r="L73" i="3"/>
  <c r="L81" i="3"/>
  <c r="L89" i="3"/>
  <c r="L23" i="3"/>
  <c r="L31" i="3"/>
  <c r="L39" i="3"/>
  <c r="L47" i="3"/>
  <c r="L64" i="3"/>
  <c r="L72" i="3"/>
  <c r="L80" i="3"/>
  <c r="L88" i="3"/>
  <c r="L55" i="3"/>
  <c r="O738" i="3" l="1"/>
  <c r="L738" i="3"/>
  <c r="L1059" i="3"/>
  <c r="L973" i="3"/>
  <c r="L1144" i="3"/>
  <c r="L903" i="3"/>
  <c r="L1251" i="3"/>
  <c r="L841" i="3"/>
  <c r="O973" i="3"/>
  <c r="O903" i="3"/>
  <c r="O1251" i="3"/>
  <c r="O1144" i="3"/>
  <c r="O1059" i="3"/>
  <c r="O282" i="3"/>
  <c r="L196" i="3"/>
  <c r="O91" i="3"/>
  <c r="L438" i="3"/>
  <c r="O362" i="3"/>
  <c r="O522" i="3"/>
  <c r="L522" i="3"/>
  <c r="O592" i="3"/>
  <c r="L282" i="3"/>
  <c r="O438" i="3"/>
  <c r="L592" i="3"/>
  <c r="L674" i="3"/>
  <c r="O674" i="3"/>
  <c r="L362" i="3"/>
  <c r="O196" i="3"/>
  <c r="L91" i="3"/>
  <c r="O841" i="3" l="1"/>
  <c r="O1253" i="3" s="1"/>
  <c r="L1253" i="3"/>
  <c r="L36" i="4"/>
  <c r="M36" i="4" s="1"/>
  <c r="K36" i="4"/>
  <c r="I36" i="4"/>
  <c r="J36" i="4" s="1"/>
  <c r="G36" i="4"/>
  <c r="M35" i="4"/>
  <c r="L35" i="4"/>
  <c r="K35" i="4"/>
  <c r="I35" i="4"/>
  <c r="J35" i="4" s="1"/>
  <c r="G35" i="4"/>
  <c r="M34" i="4"/>
  <c r="L34" i="4"/>
  <c r="K34" i="4"/>
  <c r="J34" i="4"/>
  <c r="I34" i="4"/>
  <c r="G34" i="4"/>
  <c r="L33" i="4"/>
  <c r="K33" i="4"/>
  <c r="M33" i="4" s="1"/>
  <c r="I33" i="4"/>
  <c r="J33" i="4" s="1"/>
  <c r="G33" i="4"/>
  <c r="L32" i="4"/>
  <c r="M32" i="4" s="1"/>
  <c r="K32" i="4"/>
  <c r="L31" i="4"/>
  <c r="M31" i="4" s="1"/>
  <c r="K31" i="4"/>
  <c r="J31" i="4"/>
  <c r="I31" i="4"/>
  <c r="G31" i="4"/>
  <c r="L30" i="4"/>
  <c r="M30" i="4" s="1"/>
  <c r="K30" i="4"/>
  <c r="J30" i="4"/>
  <c r="I30" i="4"/>
  <c r="G30" i="4"/>
  <c r="L29" i="4"/>
  <c r="M29" i="4" s="1"/>
  <c r="K29" i="4"/>
  <c r="J29" i="4"/>
  <c r="I29" i="4"/>
  <c r="G29" i="4"/>
  <c r="L28" i="4"/>
  <c r="M28" i="4" s="1"/>
  <c r="K28" i="4"/>
  <c r="I28" i="4"/>
  <c r="J28" i="4" s="1"/>
  <c r="G28" i="4"/>
  <c r="G38" i="4" s="1"/>
  <c r="L27" i="4"/>
  <c r="M27" i="4" s="1"/>
  <c r="K27" i="4"/>
  <c r="M26" i="4"/>
  <c r="L26" i="4"/>
  <c r="K26" i="4"/>
  <c r="I26" i="4"/>
  <c r="J26" i="4" s="1"/>
  <c r="G26" i="4"/>
  <c r="M25" i="4"/>
  <c r="L25" i="4"/>
  <c r="K25" i="4"/>
  <c r="I25" i="4"/>
  <c r="J25" i="4" s="1"/>
  <c r="G25" i="4"/>
  <c r="L24" i="4"/>
  <c r="K24" i="4"/>
  <c r="M24" i="4" s="1"/>
  <c r="I24" i="4"/>
  <c r="J24" i="4" s="1"/>
  <c r="G24" i="4"/>
  <c r="L23" i="4"/>
  <c r="M23" i="4" s="1"/>
  <c r="K23" i="4"/>
  <c r="I23" i="4"/>
  <c r="J23" i="4" s="1"/>
  <c r="G23" i="4"/>
  <c r="M22" i="4"/>
  <c r="L22" i="4"/>
  <c r="K22" i="4"/>
  <c r="L21" i="4"/>
  <c r="M21" i="4" s="1"/>
  <c r="K21" i="4"/>
  <c r="J21" i="4"/>
  <c r="I21" i="4"/>
  <c r="G21" i="4"/>
  <c r="L20" i="4"/>
  <c r="M20" i="4" s="1"/>
  <c r="K20" i="4"/>
  <c r="J20" i="4"/>
  <c r="I20" i="4"/>
  <c r="G20" i="4"/>
  <c r="L19" i="4"/>
  <c r="M19" i="4" s="1"/>
  <c r="K19" i="4"/>
  <c r="J19" i="4"/>
  <c r="I19" i="4"/>
  <c r="G19" i="4"/>
  <c r="L18" i="4"/>
  <c r="M18" i="4" s="1"/>
  <c r="K18" i="4"/>
  <c r="J18" i="4"/>
  <c r="I18" i="4"/>
  <c r="G18" i="4"/>
  <c r="L32" i="2"/>
  <c r="K32" i="2"/>
  <c r="J32" i="2"/>
  <c r="J36" i="2" s="1"/>
  <c r="I32" i="2"/>
  <c r="G32" i="2"/>
  <c r="L31" i="2"/>
  <c r="K31" i="2"/>
  <c r="M31" i="2" s="1"/>
  <c r="J31" i="2"/>
  <c r="I31" i="2"/>
  <c r="G31" i="2"/>
  <c r="L30" i="2"/>
  <c r="K30" i="2"/>
  <c r="M30" i="2" s="1"/>
  <c r="J30" i="2"/>
  <c r="I30" i="2"/>
  <c r="G30" i="2"/>
  <c r="K29" i="2"/>
  <c r="I29" i="2"/>
  <c r="L29" i="2" s="1"/>
  <c r="G29" i="2"/>
  <c r="L28" i="2"/>
  <c r="M28" i="2" s="1"/>
  <c r="K28" i="2"/>
  <c r="J28" i="2"/>
  <c r="I28" i="2"/>
  <c r="G28" i="2"/>
  <c r="M27" i="2"/>
  <c r="L27" i="2"/>
  <c r="K27" i="2"/>
  <c r="J27" i="2"/>
  <c r="I27" i="2"/>
  <c r="K26" i="2"/>
  <c r="J26" i="2"/>
  <c r="I26" i="2"/>
  <c r="L26" i="2" s="1"/>
  <c r="G26" i="2"/>
  <c r="K25" i="2"/>
  <c r="I25" i="2"/>
  <c r="L25" i="2" s="1"/>
  <c r="M25" i="2" s="1"/>
  <c r="M24" i="2"/>
  <c r="L24" i="2"/>
  <c r="K24" i="2"/>
  <c r="J24" i="2"/>
  <c r="I24" i="2"/>
  <c r="G24" i="2"/>
  <c r="L23" i="2"/>
  <c r="K23" i="2"/>
  <c r="M23" i="2" s="1"/>
  <c r="J23" i="2"/>
  <c r="I23" i="2"/>
  <c r="G23" i="2"/>
  <c r="K22" i="2"/>
  <c r="I22" i="2"/>
  <c r="L22" i="2" s="1"/>
  <c r="G22" i="2"/>
  <c r="L21" i="2"/>
  <c r="M21" i="2" s="1"/>
  <c r="K21" i="2"/>
  <c r="J21" i="2"/>
  <c r="I21" i="2"/>
  <c r="G21" i="2"/>
  <c r="M20" i="2"/>
  <c r="L20" i="2"/>
  <c r="K20" i="2"/>
  <c r="J20" i="2"/>
  <c r="I20" i="2"/>
  <c r="G20" i="2"/>
  <c r="L19" i="2"/>
  <c r="K19" i="2"/>
  <c r="M19" i="2" s="1"/>
  <c r="J19" i="2"/>
  <c r="I19" i="2"/>
  <c r="G19" i="2"/>
  <c r="K18" i="2"/>
  <c r="I18" i="2"/>
  <c r="L18" i="2" s="1"/>
  <c r="G18" i="2"/>
  <c r="L17" i="2"/>
  <c r="M17" i="2" s="1"/>
  <c r="K17" i="2"/>
  <c r="J17" i="2"/>
  <c r="I17" i="2"/>
  <c r="G17" i="2"/>
  <c r="M16" i="2"/>
  <c r="L16" i="2"/>
  <c r="K16" i="2"/>
  <c r="J16" i="2"/>
  <c r="I16" i="2"/>
  <c r="G16" i="2"/>
  <c r="G15" i="2" s="1"/>
  <c r="M32" i="2" l="1"/>
  <c r="M36" i="2" s="1"/>
  <c r="M38" i="4"/>
  <c r="J38" i="4"/>
  <c r="M22" i="2"/>
  <c r="M18" i="2"/>
  <c r="M29" i="2"/>
  <c r="M26" i="2"/>
  <c r="J18" i="2"/>
  <c r="J22" i="2"/>
  <c r="J29" i="2"/>
  <c r="J25" i="2"/>
  <c r="C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tc={D3FE67BB-CBCD-43F9-B407-8AC1FBCE4EB0}</author>
  </authors>
  <commentList>
    <comment ref="E29" authorId="0" shapeId="0" xr:uid="{D3FE67BB-CBCD-43F9-B407-8AC1FBCE4EB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2500,58 m2 PC + 774,53m2 MK</t>
      </text>
    </comment>
  </commentList>
</comments>
</file>

<file path=xl/sharedStrings.xml><?xml version="1.0" encoding="utf-8"?>
<sst xmlns="http://schemas.openxmlformats.org/spreadsheetml/2006/main" count="5888" uniqueCount="620">
  <si>
    <t>NÁZEV AKCE :</t>
  </si>
  <si>
    <t>Odkanalizování povodí Jizery - část B</t>
  </si>
  <si>
    <t xml:space="preserve">UCELENÁ ČÁST STAVBY : </t>
  </si>
  <si>
    <t>ČÍSLO SMLOUVY OBJEDNATELE :</t>
  </si>
  <si>
    <t xml:space="preserve">VRI/SOD/2020/12/Ži </t>
  </si>
  <si>
    <t>ČÍSLO SMLOUVY ZHOTOVITELE :</t>
  </si>
  <si>
    <t>VCES-6003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</si>
  <si>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</si>
  <si>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</si>
  <si>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</si>
  <si>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</si>
  <si>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</si>
  <si>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</si>
  <si>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</si>
  <si>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</si>
  <si>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</si>
  <si>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</si>
  <si>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</si>
  <si>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</si>
  <si>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</si>
  <si>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</si>
  <si>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</si>
  <si>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</si>
  <si>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KRYCÍ LIST ZMĚNOVÉHO LISTU č.003</t>
  </si>
  <si>
    <t>003-01</t>
  </si>
  <si>
    <t xml:space="preserve">Komunikace místní - POWERCEM </t>
  </si>
  <si>
    <t>003-02</t>
  </si>
  <si>
    <t>Komunikace místní - NEPROVÁDĚNÉ</t>
  </si>
  <si>
    <t>003-03</t>
  </si>
  <si>
    <t>Odstranění podkladů a povedení KSC na komunikací místních</t>
  </si>
  <si>
    <t>Rozdílový výkaz výměr k návrhu na změnu č. 003-01</t>
  </si>
  <si>
    <t>Provedení oparvy komunikace technologií POWERCEM</t>
  </si>
  <si>
    <t>Cena dle SOD</t>
  </si>
  <si>
    <t>Vícepráce - méněpráce</t>
  </si>
  <si>
    <t>Číslo pozice</t>
  </si>
  <si>
    <t>Popis</t>
  </si>
  <si>
    <t>MJ</t>
  </si>
  <si>
    <t>Množství</t>
  </si>
  <si>
    <t>J.C .</t>
  </si>
  <si>
    <t>Cena
celkem</t>
  </si>
  <si>
    <t xml:space="preserve">J.C. </t>
  </si>
  <si>
    <t>Cena 
celkem</t>
  </si>
  <si>
    <t>VCP</t>
  </si>
  <si>
    <t>Komunikace</t>
  </si>
  <si>
    <t>567532112</t>
  </si>
  <si>
    <t xml:space="preserve">Recyklace podkladu za studena na místě - promísení s pojivem, kamenivem tl 250 mm do 1000 m2   </t>
  </si>
  <si>
    <t>m2</t>
  </si>
  <si>
    <t>567533111</t>
  </si>
  <si>
    <t xml:space="preserve">Recyklace podkladu za studena na místě-promísení s cementem, zeolitem, minerály tl 250 mm do 1000 m2   </t>
  </si>
  <si>
    <t>567541111</t>
  </si>
  <si>
    <t xml:space="preserve">Recyklace podkladu za studena na místě - rozpojení a reprofilace tl 300 mm plochy do 1000 m2   </t>
  </si>
  <si>
    <t>899331111</t>
  </si>
  <si>
    <t xml:space="preserve">Výšková úprava uličního vstupu nebo vpusti do 200 mm zvýšením poklopu   </t>
  </si>
  <si>
    <t>kus</t>
  </si>
  <si>
    <t>899431111</t>
  </si>
  <si>
    <t xml:space="preserve">Výšková úprava uličního vstupu nebo vpusti do 200 mm zvýšením krycího hrnce, šoupěte nebo hydrantu   </t>
  </si>
  <si>
    <t>938908411</t>
  </si>
  <si>
    <t xml:space="preserve">Čištění vozovek splachováním vodou   </t>
  </si>
  <si>
    <t>938909311</t>
  </si>
  <si>
    <t xml:space="preserve">Čištění vozovek metením strojně podkladu nebo krytu betonového nebo živičného   </t>
  </si>
  <si>
    <t>24551310</t>
  </si>
  <si>
    <t xml:space="preserve">přísada do betonu na bázi zeolitů a minerálů   </t>
  </si>
  <si>
    <t>kg</t>
  </si>
  <si>
    <t>58522150</t>
  </si>
  <si>
    <t>cement portlandský směsný CEM II 32,5MPa (25 kg/m2)</t>
  </si>
  <si>
    <t>t</t>
  </si>
  <si>
    <t>8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</si>
  <si>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</si>
  <si>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</si>
  <si>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118</t>
  </si>
  <si>
    <t>99722155R</t>
  </si>
  <si>
    <t>Vodorovná doprava suti bez naložení, ale se složením a s hrubým urovnáním ze sypkých materiálů, na skládku</t>
  </si>
  <si>
    <t>56</t>
  </si>
  <si>
    <t>577144211</t>
  </si>
  <si>
    <t>Asfaltový beton vrstva obrusná ACO 11 (ABS) s rozprostřením a se zhutněním z nemodifikovaného asfaltu v pruhu šířky do 3 m tř. II, po zhutnění tl. 50 mm</t>
  </si>
  <si>
    <t>Semčice</t>
  </si>
  <si>
    <t>573231108</t>
  </si>
  <si>
    <t>Postřik spojovací PS bez posypu kamenivem ze silniční emulze, v množství 0,50 kg/m2</t>
  </si>
  <si>
    <t>12</t>
  </si>
  <si>
    <t>574A04</t>
  </si>
  <si>
    <t>Vyrovnávka ACO 11+</t>
  </si>
  <si>
    <t>m3</t>
  </si>
  <si>
    <t>121</t>
  </si>
  <si>
    <t>997221845</t>
  </si>
  <si>
    <t>Likvidace suti v souladu s platnou legislativou o odpadech</t>
  </si>
  <si>
    <t>Rozdílový výkaz výměr k návrhu na změnu č. 003-03</t>
  </si>
  <si>
    <t>Odstranění podkladů a provedení KSC v rýze</t>
  </si>
  <si>
    <t>Objekt : 1 -  Oprava</t>
  </si>
  <si>
    <t>Etapa: A - Ulice rýha 224 m2</t>
  </si>
  <si>
    <t xml:space="preserve"> Odstranění  podkladu - zásypy rýhy tl 200mm</t>
  </si>
  <si>
    <t>Vodorovné přemístění výkopku/sypaniny na  skládku vč. skládkovného</t>
  </si>
  <si>
    <t>Přehutnění  rýhy</t>
  </si>
  <si>
    <t>Podklad ze směsi stmelené cementem SC  C 8/10(KSC I)tl 200mm</t>
  </si>
  <si>
    <t>Etapa: E - Ulice rýha 272 m2</t>
  </si>
  <si>
    <t>Etapa: C - Ulice rýha 205 m2</t>
  </si>
  <si>
    <t>Etapa: D - Ulice rýha 245 m2</t>
  </si>
  <si>
    <t>CELEKEM</t>
  </si>
  <si>
    <t>Množství dle SoD</t>
  </si>
  <si>
    <t>Cena celkem dle SoD</t>
  </si>
  <si>
    <t>Provedeno od počátku</t>
  </si>
  <si>
    <t>Zbývá provést</t>
  </si>
  <si>
    <t>Č.pol.</t>
  </si>
  <si>
    <t>Kód položky</t>
  </si>
  <si>
    <t>Název</t>
  </si>
  <si>
    <t>Cena/jedn (Kč)</t>
  </si>
  <si>
    <t>množství</t>
  </si>
  <si>
    <t>cena bez DPH</t>
  </si>
  <si>
    <t>Poznámky TDS 05/2021</t>
  </si>
  <si>
    <t>D</t>
  </si>
  <si>
    <t>HSV</t>
  </si>
  <si>
    <t xml:space="preserve"> Práce a dodávky HSV</t>
  </si>
  <si>
    <t>1</t>
  </si>
  <si>
    <t>Zemní práce</t>
  </si>
  <si>
    <t>K</t>
  </si>
  <si>
    <t>2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</si>
  <si>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</si>
  <si>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</si>
  <si>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3</t>
  </si>
  <si>
    <t>113107151</t>
  </si>
  <si>
    <t>Odstranění podkladů nebo krytů strojně plochy jednotlivě přes 50 m2 do 200 m2 s přemístěním hmot na skládku na vzdálenost do 20 m nebo s naložením na dopravní prostředek z kameniva těženého, o tl. vrstvy do 100 mm</t>
  </si>
  <si>
    <t>4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</si>
  <si>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</si>
  <si>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</si>
  <si>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</si>
  <si>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</si>
  <si>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</si>
  <si>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6</t>
  </si>
  <si>
    <t>7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</si>
  <si>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</si>
  <si>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</si>
  <si>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</si>
  <si>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</si>
  <si>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</si>
  <si>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9</t>
  </si>
  <si>
    <t>130001101</t>
  </si>
  <si>
    <t>Příplatek k cenám hloubených vykopávek za ztížení vykopávky v blízkosti podzemního vedení nebo výbušnin pro jakoukoliv třídu horniny</t>
  </si>
  <si>
    <t>10</t>
  </si>
  <si>
    <t>132101204</t>
  </si>
  <si>
    <t>Hloubení zapažených i nezapažených rýh šířky přes 600 do 2 000 mm s urovnáním dna do předepsaného profilu a spádu v horninách tř. 1 a 2 přes 5 000 m3</t>
  </si>
  <si>
    <t>11</t>
  </si>
  <si>
    <t>132201204</t>
  </si>
  <si>
    <t>Hloubení zapažených i nezapažených rýh šířky přes 600 do 2 000 mm s urovnáním dna do předepsaného profilu a spádu v hornině tř. 3 přes 5 000 m3</t>
  </si>
  <si>
    <t>132301204</t>
  </si>
  <si>
    <t>Hloubení zapažených i nezapažených rýh šířky přes 600 do 2 000 mm s urovnáním dna do předepsaného profilu a spádu v hornině tř. 4 přes 5 000 m3</t>
  </si>
  <si>
    <t>13</t>
  </si>
  <si>
    <t>151101102</t>
  </si>
  <si>
    <t>Zřízení pažení a rozepření stěn rýh pro podzemní vedení pro všechny šířky rýhy příložné pro jakoukoliv mezerovitost, hloubky do 4 m</t>
  </si>
  <si>
    <t>14</t>
  </si>
  <si>
    <t>151101112</t>
  </si>
  <si>
    <t>Odstranění pažení a rozepření stěn rýh pro podzemní vedení s uložením materiálu na vzdálenost do 3 m od kraje výkopu příložné, hloubky přes 2 do 4 m</t>
  </si>
  <si>
    <t>15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</si>
  <si>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</si>
  <si>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</si>
  <si>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</t>
  </si>
  <si>
    <t>162701105R</t>
  </si>
  <si>
    <t>Vodorovné přemístění výkopku nebo sypaniny po suchu na obvyklém dopravním prostředku, bez naložení výkopku, avšak se složením bez rozhrnutí z horniny tř. 1 až 4 na mezideponii</t>
  </si>
  <si>
    <t>17</t>
  </si>
  <si>
    <t>167101102</t>
  </si>
  <si>
    <t>Nakládání, skládání a překládání neulehlého výkopku nebo sypaniny nakládání, množství přes 100 m3, z hornin tř. 1 až 4</t>
  </si>
  <si>
    <t>18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</si>
  <si>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</si>
  <si>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</si>
  <si>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19</t>
  </si>
  <si>
    <t>171201201</t>
  </si>
  <si>
    <t>Uložení sypaniny na skládky</t>
  </si>
  <si>
    <t>20</t>
  </si>
  <si>
    <t>171201211</t>
  </si>
  <si>
    <t>Poplatek za uložení stavebního odpadu na skládce (skládkovné) zeminy a kameniva zatříděného do Katalogu odpadů pod kódem 170 504</t>
  </si>
  <si>
    <t>21</t>
  </si>
  <si>
    <t>174101101</t>
  </si>
  <si>
    <t>Zásyp sypaninou z jakékoliv horniny s uložením výkopku ve vrstvách se zhutněním jam, šachet, rýh nebo kolem objektů v těchto vykopávkách</t>
  </si>
  <si>
    <t>22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</si>
  <si>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</si>
  <si>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</si>
  <si>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23</t>
  </si>
  <si>
    <t>M</t>
  </si>
  <si>
    <t>583373020</t>
  </si>
  <si>
    <t>štěrkopísek frakce 0/16</t>
  </si>
  <si>
    <t>Svislé a kompletní konstrukce</t>
  </si>
  <si>
    <t>24</t>
  </si>
  <si>
    <t>359901111</t>
  </si>
  <si>
    <t>Vyčištění stok jakékoliv výšky</t>
  </si>
  <si>
    <t>Vodorovné konstrukce</t>
  </si>
  <si>
    <t>25</t>
  </si>
  <si>
    <t>452112111</t>
  </si>
  <si>
    <t>Osazení betonových dílců prstenců nebo rámů pod poklopy a mříže, výšky do 100 mm</t>
  </si>
  <si>
    <t>26</t>
  </si>
  <si>
    <t>592241750</t>
  </si>
  <si>
    <t>prstenec betonový vyrovnávací TBW-Q 625/60/120</t>
  </si>
  <si>
    <t>27</t>
  </si>
  <si>
    <t>592241760</t>
  </si>
  <si>
    <t>prstenec šachtový vyrovnávací betonový 625x120x80mm</t>
  </si>
  <si>
    <t>28</t>
  </si>
  <si>
    <t>592241770</t>
  </si>
  <si>
    <t>prstenec betonový vyrovnávací TBW-Q 625/100/120</t>
  </si>
  <si>
    <t>29</t>
  </si>
  <si>
    <t>452112121</t>
  </si>
  <si>
    <t>Osazení betonových dílců prstenců nebo rámů pod poklopy a mříže, výšky přes 100 do 200 mm</t>
  </si>
  <si>
    <t>30</t>
  </si>
  <si>
    <t>59224394R</t>
  </si>
  <si>
    <t>prstenec betonový vyrovnávací TBW-Q 625/120/120</t>
  </si>
  <si>
    <t>31</t>
  </si>
  <si>
    <t>564681111</t>
  </si>
  <si>
    <t>Podklad z kameniva hrubého drceného vel. 63-125 mm, s rozprostřením a zhutněním, po zhutnění tl. 300 mm</t>
  </si>
  <si>
    <t>32</t>
  </si>
  <si>
    <t>564761111.1</t>
  </si>
  <si>
    <t>Kryt z kameniva hrubého drceného vel. 4 -32 mm s rozprostřením a zhutněním, po zhutnění tl. 200 mm</t>
  </si>
  <si>
    <t>33</t>
  </si>
  <si>
    <t>564851111</t>
  </si>
  <si>
    <t>Podklad ze štěrkodrti ŠD s rozprostřením a zhutněním, po zhutnění tl. 150 mm</t>
  </si>
  <si>
    <t>34</t>
  </si>
  <si>
    <t>35</t>
  </si>
  <si>
    <t>573111111</t>
  </si>
  <si>
    <t>Postřik infiltrační PI z asfaltu silničního s posypem kamenivem, v množství 0,60 kg/m2</t>
  </si>
  <si>
    <t>36</t>
  </si>
  <si>
    <t>37</t>
  </si>
  <si>
    <t>577145112</t>
  </si>
  <si>
    <t>Asfaltový beton vrstva ložní ACL 16 (ABH) s rozprostřením a zhutněním z nemodifikovaného asfaltu v pruhu šířky do 3 m, po zhutnění tl. 50 mm</t>
  </si>
  <si>
    <t>38</t>
  </si>
  <si>
    <t>39</t>
  </si>
  <si>
    <t>Trubní vedení</t>
  </si>
  <si>
    <t>40</t>
  </si>
  <si>
    <t>831362121</t>
  </si>
  <si>
    <t>Montáž potrubí z trub kameninových hrdlových s integrovaným těsněním v otevřeném výkopu ve sklonu do 20 % DN 250</t>
  </si>
  <si>
    <t>41</t>
  </si>
  <si>
    <t>597107020</t>
  </si>
  <si>
    <t>trouba kameninová glazovaná  DN 250mm L2,50m spojovací systém C Třida 160</t>
  </si>
  <si>
    <t>42</t>
  </si>
  <si>
    <t>837352221</t>
  </si>
  <si>
    <t>Montáž kameninových tvarovek na potrubí z trub kameninových v otevřeném výkopu s integrovaným těsněním jednoosých DN 200</t>
  </si>
  <si>
    <t>43</t>
  </si>
  <si>
    <t>597110260</t>
  </si>
  <si>
    <t>koleno kameninové glazované DN 200 90° spojovací systém F tř. 240</t>
  </si>
  <si>
    <t>44</t>
  </si>
  <si>
    <t>597108730</t>
  </si>
  <si>
    <t>trouba kameninová glazovaná zkrácená bez hrdla DN 200mm L 60(75)cm třída 160 spojovací systém F,C</t>
  </si>
  <si>
    <t>45</t>
  </si>
  <si>
    <t>597108430</t>
  </si>
  <si>
    <t>trouba kameninová glazovaná zkrácená DN200mm L60(75)cm třída 160 spojovací systém F,C</t>
  </si>
  <si>
    <t>46</t>
  </si>
  <si>
    <t>837361221</t>
  </si>
  <si>
    <t>Montáž kameninových tvarovek na potrubí z trub kameninových v otevřeném výkopu s integrovaným těsněním odbočných DN 250</t>
  </si>
  <si>
    <t>47</t>
  </si>
  <si>
    <t>597117600</t>
  </si>
  <si>
    <t>odbočka kameninová glazovaná jednoduchá kolmá DN 250/150 L50cm spojovací systém C/F tř.160/-</t>
  </si>
  <si>
    <t>48</t>
  </si>
  <si>
    <t>597117620</t>
  </si>
  <si>
    <t>odbočka kameninová glazovaná jednoduchá kolmá DN 250/200 L60cm spojovací systém C/F tř.160/160</t>
  </si>
  <si>
    <t>49</t>
  </si>
  <si>
    <t>892362121</t>
  </si>
  <si>
    <t>Tlakové zkoušky vzduchem těsnícími vaky ucpávkovými DN 250</t>
  </si>
  <si>
    <t>úsek</t>
  </si>
  <si>
    <t>50</t>
  </si>
  <si>
    <t>894118001</t>
  </si>
  <si>
    <t>Šachty kanalizační zděné Příplatek k cenám za každých dalších 0,60 m výšky vstupu</t>
  </si>
  <si>
    <t>51</t>
  </si>
  <si>
    <t>592243375R</t>
  </si>
  <si>
    <t>dno betonové šachty kanalizační TBZ-Q PERF 250-735 XF4</t>
  </si>
  <si>
    <t>52</t>
  </si>
  <si>
    <t>592243390R</t>
  </si>
  <si>
    <t>dno betonové šachty kanalizační TZB-Q 250-700 tl.150</t>
  </si>
  <si>
    <t>53</t>
  </si>
  <si>
    <t>592243120</t>
  </si>
  <si>
    <t>kónus šachetní betonový kapsové plastové stupadlo 100x62,5x58 cm</t>
  </si>
  <si>
    <t>54</t>
  </si>
  <si>
    <t>592243830</t>
  </si>
  <si>
    <t>skruž betonová šachtová TBS-Q 1000/250/120 SP  100x25x12 cm</t>
  </si>
  <si>
    <t>55</t>
  </si>
  <si>
    <t>592243820</t>
  </si>
  <si>
    <t>skruž betonová šachtová TBS-Q 1000/500/120 SP  100x50x12 cm</t>
  </si>
  <si>
    <t>592243810</t>
  </si>
  <si>
    <t>57</t>
  </si>
  <si>
    <t>592243480</t>
  </si>
  <si>
    <t>těsnění elastomerové pro spojení šachetních dílů DN 1000</t>
  </si>
  <si>
    <t>58</t>
  </si>
  <si>
    <t>894411121</t>
  </si>
  <si>
    <t>Zřízení šachet kanalizačních z betonových dílců výšky vstupu do 1,50 m s obložením dna betonem tř. C 25/30, na potrubí DN přes 200 do 300</t>
  </si>
  <si>
    <t>59</t>
  </si>
  <si>
    <t>899104112</t>
  </si>
  <si>
    <t>Osazení poklopů litinových a ocelových včetně rámů pro třídu zatížení D400, E600</t>
  </si>
  <si>
    <t>60</t>
  </si>
  <si>
    <t>552410300</t>
  </si>
  <si>
    <t>poklop šachtový litinový kruhový DN 600 bez ventilace tř D 400 pro intenzivní provoz</t>
  </si>
  <si>
    <t>61</t>
  </si>
  <si>
    <t>552410141</t>
  </si>
  <si>
    <t>poklop šachtový třída D 400, uzamykatelný, vstup 600 mm, bez ventilace, FIX</t>
  </si>
  <si>
    <t>62</t>
  </si>
  <si>
    <t>552410150</t>
  </si>
  <si>
    <t>poklop šachtový třída D 400, kruhový rám 785, vstup 600 mm, s ventilací</t>
  </si>
  <si>
    <t>63</t>
  </si>
  <si>
    <t>899623141</t>
  </si>
  <si>
    <t>Obetonování potrubí nebo zdiva stok betonem prostým v otevřeném výkopu, beton tř. C 12/15</t>
  </si>
  <si>
    <t>64</t>
  </si>
  <si>
    <t>896211212</t>
  </si>
  <si>
    <t>Spadiště kanalizační z prostého betonu kruhové výšky vstupu do 0,90 m a základní výšky spadiště 0,60 m jednoduché se dnem obloženým čedičem s horním potrubím DN 250 nebo 300</t>
  </si>
  <si>
    <t>65</t>
  </si>
  <si>
    <t>899643111</t>
  </si>
  <si>
    <t>Bednění pro obetonování potrubí v otevřeném výkopu</t>
  </si>
  <si>
    <t>66</t>
  </si>
  <si>
    <t>899623151</t>
  </si>
  <si>
    <t>Obetonování potrubí nebo zdiva stok betonem prostým v otevřeném výkopu, beton tř. C 16/20</t>
  </si>
  <si>
    <t>67</t>
  </si>
  <si>
    <t>899722113</t>
  </si>
  <si>
    <t>Krytí potrubí z plastů výstražnou fólií z PVC šířky 34cm</t>
  </si>
  <si>
    <t>Ostatní konstrukce a práce-bourání</t>
  </si>
  <si>
    <t>68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</si>
  <si>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</si>
  <si>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</si>
  <si>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69</t>
  </si>
  <si>
    <t>919731121.1</t>
  </si>
  <si>
    <t>Zarovnání styčné plochy podkladu nebo krytu podél vybourané části komunikace nebo zpevněné plochy živičné tl. do 50 mm</t>
  </si>
  <si>
    <t>70</t>
  </si>
  <si>
    <t>919735111.1</t>
  </si>
  <si>
    <t>Řezání stávajícího živičného krytu nebo podkladu hloubky do 50 mm</t>
  </si>
  <si>
    <t>71</t>
  </si>
  <si>
    <t>919794441</t>
  </si>
  <si>
    <t>Úprava ploch kolem hydrantů, šoupat, kanalizačních poklopů a mříží, sloupů apod. v živičných krytech jakékoliv tloušťky, jednotlivě v půdorysné ploše do 2 m2</t>
  </si>
  <si>
    <t>997</t>
  </si>
  <si>
    <t>Přesun sutě</t>
  </si>
  <si>
    <t>72</t>
  </si>
  <si>
    <t>997221551R</t>
  </si>
  <si>
    <t>Vodorovná doprava suti bez naložení, ale se složením a s hrubým urovnáním ze sypkých materiálů</t>
  </si>
  <si>
    <t>73</t>
  </si>
  <si>
    <t>Poplatek za uložení stavebního odpadu na skládce (skládkovné) asfaltového bez obsahu dehtu zatříděného do Katalogu odpadů pod kódem 170 302</t>
  </si>
  <si>
    <t>74</t>
  </si>
  <si>
    <t>997221855</t>
  </si>
  <si>
    <t>998</t>
  </si>
  <si>
    <t>Přesun hmot</t>
  </si>
  <si>
    <t>75</t>
  </si>
  <si>
    <t>998275101</t>
  </si>
  <si>
    <t>Přesun hmot pro trubní vedení hloubené z trub kameninových pro kanalizace v otevřeném výkopu dopravní vzdálenost do 15 m</t>
  </si>
  <si>
    <t>Podklad ze směsi stmelené cementem SC bez dilatačních spár, s rozprostřením a zhutněním SC C 8/10 (KSC I), po zhutnění tl. 150 mm</t>
  </si>
  <si>
    <t>02 - SO 01.B - Stoka A.0.1</t>
  </si>
  <si>
    <t>121101102</t>
  </si>
  <si>
    <t>Sejmutí ornice nebo lesní půdy s vodorovným přemístěním na hromady v místě upotřebení nebo na dočasné či trvalé skládky se složením, na vzdálenost přes 50 do 100 m</t>
  </si>
  <si>
    <t>181301111</t>
  </si>
  <si>
    <t>Rozprostření a urovnání ornice v rovině nebo ve svahu sklonu do 1:5 při souvislé ploše přes 500 m2, tl. vrstvy do 100 mm</t>
  </si>
  <si>
    <t>183403111</t>
  </si>
  <si>
    <t>Obdělání půdy nakopáním hl. přes 50 do 100 mm v rovině nebo na svahu do 1:5</t>
  </si>
  <si>
    <t>183405211</t>
  </si>
  <si>
    <t>Výsev trávníku hydroosevem na ornici</t>
  </si>
  <si>
    <t>005724700</t>
  </si>
  <si>
    <t>osivo směs travní univerzál</t>
  </si>
  <si>
    <t>185803111</t>
  </si>
  <si>
    <t>Ošetření trávníku jednorázové v rovině nebo na svahu do 1:5</t>
  </si>
  <si>
    <t>skruž betonová šachtová TBS-Q 1000/1000/120 SP XF4</t>
  </si>
  <si>
    <t>552410310</t>
  </si>
  <si>
    <t>poklop šachtový třída D 400, kruhový s ventilací</t>
  </si>
  <si>
    <t>03 - SO 01.C - Stoka A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</si>
  <si>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</si>
  <si>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</si>
  <si>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</si>
  <si>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</si>
  <si>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119001402.1</t>
  </si>
  <si>
    <t xml:space="preserve">Dočasné zajištění podzemního potrubí nebo vedení ve výkopišti ve stavu i poloze , ve kterých byla na začátku zemních prací do DN 600 </t>
  </si>
  <si>
    <t>119001412R</t>
  </si>
  <si>
    <t xml:space="preserve">Dočasné zajištění oplocení </t>
  </si>
  <si>
    <t>kpl.</t>
  </si>
  <si>
    <t>592241760R</t>
  </si>
  <si>
    <t>prstenec betonový vyrovnávací TBW-Q 625/40/120</t>
  </si>
  <si>
    <t>565136111</t>
  </si>
  <si>
    <t>Asfaltový beton vrstva podkladní ACP 22 (obalované kamenivo hrubozrnné - OKH) s rozprostřením a zhutněním v pruhu šířky do 3 m, po zhutnění tl. 50 mm</t>
  </si>
  <si>
    <t>567122114</t>
  </si>
  <si>
    <t>577144221</t>
  </si>
  <si>
    <t>Asfaltový beton vrstva obrusná ACO 11 (ABS) s rozprostřením a se zhutněním z nemodifikovaného asfaltu v pruhu šířky přes 3 m tř. II, po zhutnění tl. 50 mm</t>
  </si>
  <si>
    <t>577146111</t>
  </si>
  <si>
    <t>Asfaltový beton vrstva ložní ACL 22 (ABVH) s rozprostřením a zhutněním z nemodifikovaného asfaltu v pruhu šířky do 3 m, po zhutnění tl. 50 mm</t>
  </si>
  <si>
    <t>trouba kameninová glazovaná DN 250mm L2,50m spojovací systém C Třida 160</t>
  </si>
  <si>
    <t>851351131</t>
  </si>
  <si>
    <t>Montáž potrubí z trub litinových tlakových hrdlových v otevřeném výkopu s integrovaným těsněním DN 200</t>
  </si>
  <si>
    <t>552531290</t>
  </si>
  <si>
    <t>trouba kanalizační hrdlová litinová pozinkovaná s obalem z cementové malty 6 m DN 200</t>
  </si>
  <si>
    <t>592243391R</t>
  </si>
  <si>
    <t>dno betonové šachty kanalizační TZB-Q 250-1000 tl.150</t>
  </si>
  <si>
    <t>592243380R</t>
  </si>
  <si>
    <t>dno betonové šachty kanalizační TZB-Q 250-1500 tl.150</t>
  </si>
  <si>
    <t>76</t>
  </si>
  <si>
    <t>77</t>
  </si>
  <si>
    <t>78</t>
  </si>
  <si>
    <t>79</t>
  </si>
  <si>
    <t>80</t>
  </si>
  <si>
    <t>81</t>
  </si>
  <si>
    <t>82</t>
  </si>
  <si>
    <t>83</t>
  </si>
  <si>
    <t>919731122</t>
  </si>
  <si>
    <t>Zarovnání styčné plochy podkladu nebo krytu podél vybourané části komunikace nebo zpevněné plochy živičné tl. přes 50 do 100 mm</t>
  </si>
  <si>
    <t>84</t>
  </si>
  <si>
    <t>85</t>
  </si>
  <si>
    <t>919735112</t>
  </si>
  <si>
    <t>Řezání stávajícího živičného krytu nebo podkladu hloubky přes 50 do 100 mm</t>
  </si>
  <si>
    <t>86</t>
  </si>
  <si>
    <t>87</t>
  </si>
  <si>
    <t>88</t>
  </si>
  <si>
    <t>89</t>
  </si>
  <si>
    <t>90</t>
  </si>
  <si>
    <t>997221561R</t>
  </si>
  <si>
    <t xml:space="preserve">Vodorovná doprava suti bez naložení, ale se složením a s hrubým urovnáním z kusových materiálů, </t>
  </si>
  <si>
    <t>91</t>
  </si>
  <si>
    <t>997221815</t>
  </si>
  <si>
    <t>Poplatek za uložení stavebního odpadu na skládce (skládkovné) z prostého betonu zatříděného do Katalogu odpadů pod kódem 170 101</t>
  </si>
  <si>
    <t>92</t>
  </si>
  <si>
    <t>04 - SO 01.D - Stoka A.1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</si>
  <si>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</si>
  <si>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</si>
  <si>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119001411R</t>
  </si>
  <si>
    <t>Dočasné zajištění podzemní kce sloupů nadzemního vedení</t>
  </si>
  <si>
    <t>05 - SO 01.E - Stoka A.1.1</t>
  </si>
  <si>
    <t>06 - SO 01.F - Stoka A.1.2</t>
  </si>
  <si>
    <t>07 - SO 01.G - Stoka A.2</t>
  </si>
  <si>
    <t>08 - SO 01.H - Stoka A.2.1</t>
  </si>
  <si>
    <t>09 - SO 01.I - Stoka A.3</t>
  </si>
  <si>
    <t>119001413R</t>
  </si>
  <si>
    <t>12 - SO 01.K - Stoka A.5</t>
  </si>
  <si>
    <t>13 - SO 01.L - Stoka B</t>
  </si>
  <si>
    <t>17 - SO 01.P - Stoka B.3</t>
  </si>
  <si>
    <t>18 - SO 01.L - Stoka B.4</t>
  </si>
  <si>
    <t>01 - SAO 01.1.A - Tlaková větev b.1-t,  d63</t>
  </si>
  <si>
    <t>451572111</t>
  </si>
  <si>
    <t>Lože pod potrubí, stoky a drobné objekty v otevřeném výkopu z kameniva drobného těženého 0 až 4 mm</t>
  </si>
  <si>
    <t>857242122</t>
  </si>
  <si>
    <t>Montáž litinových tvarovek na potrubí litinovém tlakovém jednoosých na potrubí z trub přírubových v otevřeném výkopu, kanálu nebo v šachtě DN 80</t>
  </si>
  <si>
    <t>505005020016</t>
  </si>
  <si>
    <t>KOLENO PATNÍ PŘÍRUBOVÉ DLOUHÉ DN 50</t>
  </si>
  <si>
    <t>871225201</t>
  </si>
  <si>
    <t>Montáž kanalizačního potrubí z plastů z polyetylenu PE 100 svařovaných elektrotvarovkou v otevřeném výkopu ve sklonu do 20 % SDR 11/PN16 D 63 x 5,8 mm</t>
  </si>
  <si>
    <t>286137210</t>
  </si>
  <si>
    <t>potrubí kanalizační z PE 100+ opláštěné vrstvou z pěnového PE, SDR 17, 63 x 3,8 mm</t>
  </si>
  <si>
    <t>877171101</t>
  </si>
  <si>
    <t>Montáž tvarovek na vodovodním plastovém potrubí z polyetylenu PE 100 elektrotvarovek SDR 11/PN16 spojek, oblouků nebo redukcí d 40</t>
  </si>
  <si>
    <t>286159700</t>
  </si>
  <si>
    <t>elektrospojka SDR 11 PE 100 PN 16 d 40</t>
  </si>
  <si>
    <t>877181101</t>
  </si>
  <si>
    <t>Montáž tvarovek na vodovodním plastovém potrubí z polyetylenu PE 100 elektrotvarovek SDR 11/PN16 spojek, oblouků nebo redukcí d 50</t>
  </si>
  <si>
    <t>286123410</t>
  </si>
  <si>
    <t>nákružek lemový  PE100 SDR 11, d 50</t>
  </si>
  <si>
    <t>286543651</t>
  </si>
  <si>
    <t xml:space="preserve">poplastovaná točivá příruba DN 50 PN 16 </t>
  </si>
  <si>
    <t>286149730</t>
  </si>
  <si>
    <t>elektroredukce PE 100 PN 16 d 50-40</t>
  </si>
  <si>
    <t>877211101</t>
  </si>
  <si>
    <t>Montáž tvarovek na vodovodním plastovém potrubí z polyetylenu PE 100 elektrotvarovek SDR 11/PN16 spojek, oblouků nebo redukcí d 63</t>
  </si>
  <si>
    <t>286159720</t>
  </si>
  <si>
    <t>elektrospojka SDR 11 PE 100 PN 16 d 63</t>
  </si>
  <si>
    <t>877211110</t>
  </si>
  <si>
    <t>Montáž tvarovek na vodovodním plastovém potrubí z polyetylenu PE 100 elektrotvarovek SDR 11/PN16 kolen 22° nebo 45° d 63</t>
  </si>
  <si>
    <t>286149460</t>
  </si>
  <si>
    <t>elektrokoleno 45° PE 100 PN 16 d 63</t>
  </si>
  <si>
    <t>877211123</t>
  </si>
  <si>
    <t>Montáž tvarovek na vodovodním plastovém potrubí z polyetylenu PE 100 elektrotvarovek SDR 11/PN16 T-kusů navrtávacích s 360° otočnou odbočkou d 63/40</t>
  </si>
  <si>
    <t>286140230</t>
  </si>
  <si>
    <t>tvarovka T-kus navrtávací bez vrtáku, d 63-63</t>
  </si>
  <si>
    <t>891173111</t>
  </si>
  <si>
    <t>Montáž vodovodních armatur na potrubí ventilů hlavních pro přípojky DN 32</t>
  </si>
  <si>
    <t>260000206316</t>
  </si>
  <si>
    <t xml:space="preserve">ŠOUPÁTKO ISO DOMOVNÍ PŘÍPOJKY DN32  PN16 - Vevařovací pro PE40 </t>
  </si>
  <si>
    <t>KS</t>
  </si>
  <si>
    <t>891211112</t>
  </si>
  <si>
    <t>Montáž vodovodních armatur na potrubí šoupátek nebo klapek uzavíracích v otevřeném výkopu nebo v šachtách s osazením zemní soupravy (bez poklopů) DN 50</t>
  </si>
  <si>
    <t>D48006300010</t>
  </si>
  <si>
    <t>ŠOUPÁTKO ISO PRO PITNOU A ODPADNÍ VODU DN 50 / DN63 VEVAŘOVACÍ</t>
  </si>
  <si>
    <t>891247111</t>
  </si>
  <si>
    <t>Montáž vodovodních armatur na potrubí hydrantů podzemních (bez osazení poklopů) DN 80</t>
  </si>
  <si>
    <t>D81005015016.1</t>
  </si>
  <si>
    <t>SOUPRAVA PROPLACHOVACÍ NA ODPADNÍ VODU DN 50/1,25 m</t>
  </si>
  <si>
    <t>892241111</t>
  </si>
  <si>
    <t>Tlakové zkoušky vodou na potrubí DN do 80</t>
  </si>
  <si>
    <t>892372111</t>
  </si>
  <si>
    <t>Tlakové zkoušky vodou zabezpečení konců potrubí při tlakových zkouškách DN do 300</t>
  </si>
  <si>
    <t>899401112</t>
  </si>
  <si>
    <t>Osazení poklopů litinových šoupátkových</t>
  </si>
  <si>
    <t>165000000004</t>
  </si>
  <si>
    <t xml:space="preserve"> POKLOP ULIČNÍ TĚŽKÝ domovních šoupátek</t>
  </si>
  <si>
    <t>348100000000</t>
  </si>
  <si>
    <t>PODKLADOVÁ DESKA UNIVERZÁLNÍ ŠOUPÁTKOVÁ</t>
  </si>
  <si>
    <t>960113018004</t>
  </si>
  <si>
    <t>VO+KA+PL Zemní soupravy SOUPRAVA ZEMNÍ TELESKOPICKÁ DOM. ŠOUPÁTKA-1,3-1,8 "3/4""-2"" (1,3-1,8m)"</t>
  </si>
  <si>
    <t>899401113</t>
  </si>
  <si>
    <t>Osazení poklopů litinových hydrantových</t>
  </si>
  <si>
    <t>195000000000</t>
  </si>
  <si>
    <t>POKLOP K PODZEMNÍ HYDRANTOVÝ PLAST , OVÁLNÝ</t>
  </si>
  <si>
    <t>348200000000</t>
  </si>
  <si>
    <t>VODA Příslušenství PODKLAD. DESKA  POD HYDRANT.POKLOP</t>
  </si>
  <si>
    <t>81231212R</t>
  </si>
  <si>
    <t>Montáž a dodávka pryžového segmentového těsnění DN 150/ d63</t>
  </si>
  <si>
    <t>751572061R</t>
  </si>
  <si>
    <t>Závěs kruhového potrubí pomocí nerezové objímky d63, vč. dodávky</t>
  </si>
  <si>
    <t>899713112</t>
  </si>
  <si>
    <t xml:space="preserve">Identifikační tabulky na vodovodních a kanalizačních řadech </t>
  </si>
  <si>
    <t>899721111</t>
  </si>
  <si>
    <t>Signalizační vodič na potrubí DN do 150 mm</t>
  </si>
  <si>
    <t>899722112</t>
  </si>
  <si>
    <t>Krytí potrubí z plastů výstražnou fólií z PVC šířky 25 cm</t>
  </si>
  <si>
    <t>998276101</t>
  </si>
  <si>
    <t>Přesun hmot pro trubní vedení hloubené z trub z plastických hmot nebo sklolaminátových pro vodovody nebo kanalizace v otevřeném výkopu dopravní vzdálenost do 15 m</t>
  </si>
  <si>
    <t>02 - SO 02.B - Výtlačný řad 1 - d110</t>
  </si>
  <si>
    <t>181301103</t>
  </si>
  <si>
    <t>Rozprostření a urovnání ornice v rovině nebo ve svahu sklonu do 1:5 při souvislé ploše do 500 m2, tl. vrstvy přes 150 do 200 mm</t>
  </si>
  <si>
    <t>871265201</t>
  </si>
  <si>
    <t>Montáž kanalizačního potrubí z plastů z polyetylenu PE 100 svařovaných elektrotvarovkou v otevřeném výkopu ve sklonu do 20 % SDR 11/PN16 D 110 x 10,0 mm</t>
  </si>
  <si>
    <t>286137360</t>
  </si>
  <si>
    <t>potrubí kanalizační z PE 100+ opláštěné vrstvou z pěnového PE, SDR 11, 110 x 10 mm</t>
  </si>
  <si>
    <t>877261101</t>
  </si>
  <si>
    <t>Montáž tvarovek na vodovodním plastovém potrubí z polyetylenu PE 100 elektrotvarovek SDR 11/PN16 spojek, oblouků nebo redukcí d 110</t>
  </si>
  <si>
    <t>286159750</t>
  </si>
  <si>
    <t>elektrospojka SDR 11 PE 100 PN 16 d 110</t>
  </si>
  <si>
    <t>286123610</t>
  </si>
  <si>
    <t>nákružek lemový  PE100 SDR 17, d 110</t>
  </si>
  <si>
    <t>286544100</t>
  </si>
  <si>
    <t>příruba volná k lemovému nákružku z polypropylénu 110</t>
  </si>
  <si>
    <t>286149790</t>
  </si>
  <si>
    <t>elektroredukce PE 100 PN 16 d 125-90</t>
  </si>
  <si>
    <t>286149490</t>
  </si>
  <si>
    <t>elektrokoleno 45° PE 100 PN 16 d 110</t>
  </si>
  <si>
    <t>286149620R</t>
  </si>
  <si>
    <t>elektro tvarovka T-kus rovnoramenný, PE 100, PN 16, d 125, dlouhé provedení, 45°</t>
  </si>
  <si>
    <t>877271101</t>
  </si>
  <si>
    <t>Montáž tvarovek na vodovodním plastovém potrubí z polyetylenu PE 100 elektrotvarovek SDR 11/PN16 spojek, oblouků nebo redukcí d 125</t>
  </si>
  <si>
    <t>286159760</t>
  </si>
  <si>
    <t>elektrospojka SDR 11 PE 100 PN 16 d 125</t>
  </si>
  <si>
    <t>891261112</t>
  </si>
  <si>
    <t>Montáž vodovodních armatur na potrubí šoupátek nebo klapek uzavíracích v otevřeném výkopu nebo v šachtách s osazením zemní soupravy (bez poklopů) DN 100</t>
  </si>
  <si>
    <t>422211500</t>
  </si>
  <si>
    <t>šoupátko s PE vevařovacími konci, voda PN 10 DN 100/110 PE 100</t>
  </si>
  <si>
    <t>422910800</t>
  </si>
  <si>
    <t>souprava zemní pro šoupátka DN 100-150 mm, Rd 2,0 m</t>
  </si>
  <si>
    <t>422913520</t>
  </si>
  <si>
    <t>poklop litinový šoupátkový pro zemní soupravy osazení do terénu a do vozovky</t>
  </si>
  <si>
    <t>05 - SO 02.2 - Výtlačný řad 3, Úherce - Dobrovice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</si>
  <si>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</si>
  <si>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</si>
  <si>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Odstranění podkladů nebo krytů s přemístěním hmot na skládku na vzdálenost do 20 m nebo s naložením na dopravní prostředek v ploše jednotlivě přes 200 m2 živičných, o tl. vrstvy do 50 mm</t>
  </si>
  <si>
    <t>Dočasné zajištění potrubí ocelového nebo litinového DN do 200</t>
  </si>
  <si>
    <t>Dočasné zajištění podzemního vedení ve výkopišti ve stavu i poloze, ve kterých byla na začátku zemních prací, podepřením, vzepřením nebo vyvěšením, příp. s ochranným bedněním, se zřízením a odstraněním zajišťovací konstrukce do 3 kabelů</t>
  </si>
  <si>
    <t>Sejmutí ornice s přemístěním na vzdálenost do 100 m</t>
  </si>
  <si>
    <t>Příplatek za ztížení vykopávky v blízkosti pozemního vedení</t>
  </si>
  <si>
    <t>141721116</t>
  </si>
  <si>
    <t>Řízený zemní protlak v hornině tř. 1 až 4, včetně protlačení trub v hloubce do 6 m vnějšího průměru vrtu přes 160 do 225 mm</t>
  </si>
  <si>
    <t>Rozprostření ornice tl vrstvy do 100 mm pl přes 500 m2 v rovině nebo ve svahu do 1:5</t>
  </si>
  <si>
    <t>Obdělání půdy nakopáním na hloubku do 0,1 m v rovině a svahu do 1:5</t>
  </si>
  <si>
    <t>osivo směs travní krajinná - technická</t>
  </si>
  <si>
    <t>Ošetření trávníku shrabáním v rovině a svahu do 1:5</t>
  </si>
  <si>
    <t>Zřízení příložného pažení a rozepření stěn rýh hl do 4 m</t>
  </si>
  <si>
    <t>Odstranění příložného pažení a rozepření stěn rýh hl do 4 m</t>
  </si>
  <si>
    <t>Poplatek za uložení odpadu ze sypaniny na skládce (skládkovné)</t>
  </si>
  <si>
    <t>Zásyp jam, šachet rýh nebo kolem objektů sypaninou se zhutněním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</si>
  <si>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</si>
  <si>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štěrkopísek frakce 0-16</t>
  </si>
  <si>
    <t>Lože pod potrubí otevřený výkop z kameniva drobného těženého</t>
  </si>
  <si>
    <t>Osazení betonových prstenců nebo rámů v do 100 mm</t>
  </si>
  <si>
    <t>Podklad z kameniva hrubého drceného vel. 0-63 mm, s rozprostřením a zhutněním, po zhutnění tl. 300 mm</t>
  </si>
  <si>
    <t>564861111</t>
  </si>
  <si>
    <t>Podklad ze štěrkodrti ŠD s rozprostřením a zhutněním, po zhutnění tl. 200 mm</t>
  </si>
  <si>
    <t>Postřik živičný infiltrační z asfaltu silničního s posypem kamenivem, v množství 0,60 kg/m2</t>
  </si>
  <si>
    <t>Asfaltový beton vrstva obrusná ACO 11 (ABS) tř. II tl 50 mm š do 3 m z nemodifikovaného asfaltu</t>
  </si>
  <si>
    <t>Asfaltový beton vrstva ložní ACL 16 (ABH) tl 50 mm š do 3 m z nemodifikovaného asfaltu</t>
  </si>
  <si>
    <t>857264122</t>
  </si>
  <si>
    <t>Montáž litinových tvarovek na potrubí litinovém tlakovém odbočných na potrubí z trub přírubových v otevřeném výkopu, kanálu nebo v šachtě DN 100</t>
  </si>
  <si>
    <t>552535160</t>
  </si>
  <si>
    <t>tvarovka přírubová litinová s přírubovou čistící odbočkou odbočkou,práškový epoxid, tl.250µm T-kus DN 100/100 mm</t>
  </si>
  <si>
    <t>857262122</t>
  </si>
  <si>
    <t>Montáž litinových tvarovek na potrubí litinovém tlakovém jednoosých na potrubí z trub přírubových v otevřeném výkopu, kanálu nebo v šachtě DN 100</t>
  </si>
  <si>
    <t>552424160.1</t>
  </si>
  <si>
    <t xml:space="preserve">PŘÍRUBA REDUKOVANÁ XR-A   DN 100 x 80, </t>
  </si>
  <si>
    <t>552424130.1</t>
  </si>
  <si>
    <t xml:space="preserve">PŘÍRUBA REDUKOVANÁ XR-A   DN 80 x 50, </t>
  </si>
  <si>
    <t>552424180R</t>
  </si>
  <si>
    <t>Závitová příruba s vnitřním závitem DN 100 / 4''</t>
  </si>
  <si>
    <t>552424180.1</t>
  </si>
  <si>
    <t>PŘÍRUBA S2000 DN100/ DN125 PN16</t>
  </si>
  <si>
    <t>27261310R</t>
  </si>
  <si>
    <t>rychlospojka bajonetová, Typ A, R4</t>
  </si>
  <si>
    <t>871275201</t>
  </si>
  <si>
    <t>Montáž kanalizačního potrubí z plastů z polyetylenu PE 100 svařovaných elektrotvarovkou v otevřeném výkopu ve sklonu do 20 % SDR 11/PN16 D 125 x 11,4 mm</t>
  </si>
  <si>
    <t>286137370</t>
  </si>
  <si>
    <t>potrubí kanalizační z PE 100+ opláštěné vrstvou z pěnového PE, SDR 11, 125 x 11,4 mm</t>
  </si>
  <si>
    <t>877275201</t>
  </si>
  <si>
    <t>Montáž tvarovek na kanalizačním plastovém potrubí z polyetylenu PE 100 elektrotvarovek SDR 11/PN16 spojek d 125</t>
  </si>
  <si>
    <t>elektrospojka SDR 11, PE 100, PN 16 d 125</t>
  </si>
  <si>
    <t>877275210</t>
  </si>
  <si>
    <t>Montáž tvarovek na kanalizačním plastovém potrubí z polyetylenu PE 100 elektrotvarovek SDR 11/PN16 kolen, redukcí d 125</t>
  </si>
  <si>
    <t>286148990</t>
  </si>
  <si>
    <t>oblouk 11°, SDR 11, PE 100 RC, PN 16, d 125</t>
  </si>
  <si>
    <t>286148690</t>
  </si>
  <si>
    <t>oblouk 22°, SDR 11, PE 100 RC, PN 16, d 125</t>
  </si>
  <si>
    <t>891262122</t>
  </si>
  <si>
    <t>Montáž kanalizačních armatur na potrubí šoupátek v otevřeném výkopu nebo v šachtách s osazením zemní soupravy (bez poklopů) DN 100</t>
  </si>
  <si>
    <t>422214540.1</t>
  </si>
  <si>
    <t xml:space="preserve">šoupátko odpadní voda, litina GGG 50, F4, PN10/16 DN 100 </t>
  </si>
  <si>
    <t>422214510</t>
  </si>
  <si>
    <t>šoupátko odpadní voda, litina GGG 50, krátká stavební délka, PN10/16 DN 50 x 150 mm</t>
  </si>
  <si>
    <t>422215040.1</t>
  </si>
  <si>
    <t>šoupě nožové se stoupavým vřetenem DN 100</t>
  </si>
  <si>
    <t>892271111</t>
  </si>
  <si>
    <t>Tlakové zkoušky vodou na potrubí DN 100 nebo 125</t>
  </si>
  <si>
    <t>Příplatek ZKD 0,60 m výšky vstupu na potrubí</t>
  </si>
  <si>
    <t xml:space="preserve">konus šachetní betonový TBR-Q.600/1000x625/120 SPX kapsové plastové stupadlo </t>
  </si>
  <si>
    <t>poklop šachtový třída D 400, kruhový bez ventilace, VIATOP - NIVEAU, samonivelační, uzamykatelný, h=200, do živičných povrchů</t>
  </si>
  <si>
    <t>Signalizační vodič na potrubí PVC DN do 150 mm</t>
  </si>
  <si>
    <t>899911123</t>
  </si>
  <si>
    <t>Kluzné objímky (pojízdná sedla) pro zasunutí potrubí do chráničky výšky 41 mm vnějšího průměru potrubí do 256 mm</t>
  </si>
  <si>
    <t>899913152</t>
  </si>
  <si>
    <t>Koncové uzavírací manžety chrániček DN potrubí x DN chráničky DN 150 x 250</t>
  </si>
  <si>
    <t>Utěsnění dilatačních spár zálivkou za tepla v cementobetonovém nebo živičném krytu včetně adhezního nátěru s těsnicím profilem pod zálivkou, pro komůrky šířky 15 mm</t>
  </si>
  <si>
    <t>Poplatek za uložení stavebního odpadu na skládce (skládkovné) z asfaltových povrchů</t>
  </si>
  <si>
    <t>Poplatek za uložení stavebního odpadu na skládce (skládkovné) zeminy a kameniva</t>
  </si>
  <si>
    <t>Přesun hmot pro trubní vedení z trub z plastických hmot otevřený výkop</t>
  </si>
  <si>
    <t>Práce a dodávky M</t>
  </si>
  <si>
    <t>23-M</t>
  </si>
  <si>
    <t>Montáže potrubí</t>
  </si>
  <si>
    <t>286137020.1</t>
  </si>
  <si>
    <t>Chránička -potrubí kanalizační tlakové PE100 SDR 17, 225 x 13,4 mm , tyč  12m</t>
  </si>
  <si>
    <t>230200123R</t>
  </si>
  <si>
    <t>Nasunutí potrubní sekce do chráničky jmenovitá světlost nasouvaného potrubí DN 150</t>
  </si>
  <si>
    <t>Úherce, výstavba kanalizace - místní komunikace</t>
  </si>
  <si>
    <t>Změna celkem</t>
  </si>
  <si>
    <t xml:space="preserve">Správce stavby:        </t>
  </si>
  <si>
    <t xml:space="preserve">Dne:        </t>
  </si>
  <si>
    <t xml:space="preserve"> </t>
  </si>
  <si>
    <t>Celkem</t>
  </si>
  <si>
    <t>Rozdílový výkaz výměr k návrhu na změnu č. 003-02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</si>
</sst>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_K_č;[Red]\-#,##0.00\ _K_č"/>
    <numFmt numFmtId="166" formatCode="#,##0.00\ _K_č"/>
    <numFmt numFmtId="167" formatCode="#,##0.00\ [$€-1]"/>
    <numFmt numFmtId="168" formatCode="#,##0.000"/>
    <numFmt numFmtId="169" formatCode="_-* #,##0.00\ _K_č_-;\-* #,##0.00\ _K_č_-;_-* &quot;-&quot;??\ _K_č_-;_-@_-"/>
    <numFmt numFmtId="170" formatCode="#,##0.00\ &quot;Kč&quot;"/>
    <numFmt numFmtId="171" formatCode="0_ ;\-0\ "/>
    <numFmt numFmtId="172" formatCode="_-* #,##0.00\ [$€-1]_-;\-* #,##0.00\ [$€-1]_-;_-* &quot;-&quot;??\ [$€-1]_-;_-@_-"/>
    <numFmt numFmtId="173" formatCode="#,##0.00_ ;\-#,##0.00\ "/>
    <numFmt numFmtId="174" formatCode="_-* #,##0.00,_K_č_-;\-* #,##0.00,_K_č_-;_-* \-??\ _K_č_-;_-@_-"/>
  </numFmts>
  <fonts count="7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8000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0066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color indexed="17"/>
      <name val="Arial CE"/>
      <family val="2"/>
      <charset val="238"/>
    </font>
    <font>
      <sz val="8"/>
      <name val="Arial CE"/>
      <family val="2"/>
    </font>
    <font>
      <sz val="9"/>
      <color indexed="10"/>
      <name val="Arial"/>
      <family val="2"/>
    </font>
    <font>
      <sz val="9"/>
      <color indexed="1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i/>
      <sz val="9"/>
      <color rgb="FF0000FF"/>
      <name val="Arial CE"/>
      <family val="2"/>
      <charset val="238"/>
    </font>
    <font>
      <sz val="11"/>
      <color rgb="FF000000"/>
      <name val="Calibri"/>
      <family val="2"/>
      <charset val="238"/>
    </font>
    <font>
      <sz val="8"/>
      <name val="Arial CE"/>
      <family val="2"/>
      <charset val="1"/>
    </font>
    <font>
      <b/>
      <sz val="10"/>
      <color indexed="8"/>
      <name val="Arial"/>
      <family val="2"/>
      <charset val="238"/>
    </font>
    <font>
      <b/>
      <sz val="8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9"/>
      <color indexed="17"/>
      <name val="Arial"/>
      <family val="2"/>
    </font>
    <font>
      <sz val="9"/>
      <color rgb="FFFF0000"/>
      <name val="Arial"/>
      <family val="2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17"/>
      <name val="Arial CE"/>
      <family val="2"/>
      <charset val="238"/>
    </font>
    <font>
      <b/>
      <sz val="12"/>
      <color theme="9" tint="-0.24997711111789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4" fillId="0" borderId="0"/>
    <xf numFmtId="9" fontId="20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20" fillId="0" borderId="0"/>
    <xf numFmtId="0" fontId="20" fillId="0" borderId="0"/>
    <xf numFmtId="0" fontId="67" fillId="0" borderId="0"/>
    <xf numFmtId="0" fontId="57" fillId="0" borderId="0"/>
    <xf numFmtId="174" fontId="68" fillId="0" borderId="0" applyBorder="0" applyProtection="0"/>
  </cellStyleXfs>
  <cellXfs count="283">
    <xf numFmtId="0" fontId="0" fillId="0" borderId="0" xfId="0"/>
    <xf numFmtId="0" fontId="2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right"/>
    </xf>
    <xf numFmtId="42" fontId="6" fillId="0" borderId="0" xfId="2" applyNumberFormat="1" applyFont="1" applyAlignment="1">
      <alignment horizontal="left"/>
    </xf>
    <xf numFmtId="0" fontId="7" fillId="0" borderId="0" xfId="3" applyFont="1"/>
    <xf numFmtId="44" fontId="8" fillId="0" borderId="0" xfId="3" applyNumberFormat="1" applyFont="1"/>
    <xf numFmtId="42" fontId="5" fillId="0" borderId="0" xfId="2" applyNumberFormat="1"/>
    <xf numFmtId="0" fontId="4" fillId="0" borderId="0" xfId="2" applyFont="1" applyAlignment="1">
      <alignment horizontal="right"/>
    </xf>
    <xf numFmtId="42" fontId="4" fillId="0" borderId="0" xfId="0" applyNumberFormat="1" applyFont="1" applyAlignment="1">
      <alignment horizontal="left" vertical="center"/>
    </xf>
    <xf numFmtId="42" fontId="4" fillId="0" borderId="0" xfId="0" applyNumberFormat="1" applyFont="1"/>
    <xf numFmtId="0" fontId="9" fillId="0" borderId="0" xfId="2" applyFont="1"/>
    <xf numFmtId="44" fontId="10" fillId="0" borderId="0" xfId="2" applyNumberFormat="1" applyFont="1"/>
    <xf numFmtId="42" fontId="4" fillId="0" borderId="0" xfId="0" applyNumberFormat="1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6" fontId="0" fillId="0" borderId="1" xfId="0" applyNumberFormat="1" applyBorder="1" applyAlignment="1">
      <alignment vertical="center"/>
    </xf>
    <xf numFmtId="165" fontId="12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3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9" fontId="1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4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16" fillId="0" borderId="0" xfId="0" applyFont="1" applyAlignment="1">
      <alignment horizontal="right"/>
    </xf>
    <xf numFmtId="166" fontId="16" fillId="0" borderId="0" xfId="0" applyNumberFormat="1" applyFont="1"/>
    <xf numFmtId="166" fontId="17" fillId="0" borderId="0" xfId="0" applyNumberFormat="1" applyFont="1"/>
    <xf numFmtId="166" fontId="18" fillId="0" borderId="0" xfId="0" applyNumberFormat="1" applyFont="1"/>
    <xf numFmtId="0" fontId="16" fillId="0" borderId="0" xfId="3" applyFont="1" applyAlignment="1">
      <alignment horizontal="right" vertical="center"/>
    </xf>
    <xf numFmtId="0" fontId="16" fillId="0" borderId="0" xfId="3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9" fillId="0" borderId="0" xfId="3" applyFont="1" applyAlignment="1">
      <alignment horizontal="right" vertical="center"/>
    </xf>
    <xf numFmtId="167" fontId="16" fillId="0" borderId="0" xfId="3" applyNumberFormat="1" applyFont="1" applyAlignment="1">
      <alignment horizontal="right" vertical="center"/>
    </xf>
    <xf numFmtId="0" fontId="4" fillId="0" borderId="0" xfId="3"/>
    <xf numFmtId="4" fontId="4" fillId="0" borderId="0" xfId="3" applyNumberFormat="1"/>
    <xf numFmtId="0" fontId="22" fillId="0" borderId="0" xfId="3" applyFont="1"/>
    <xf numFmtId="0" fontId="4" fillId="2" borderId="0" xfId="3" applyFill="1"/>
    <xf numFmtId="0" fontId="23" fillId="0" borderId="0" xfId="3" applyFont="1"/>
    <xf numFmtId="0" fontId="9" fillId="0" borderId="0" xfId="5" applyFont="1"/>
    <xf numFmtId="4" fontId="7" fillId="0" borderId="0" xfId="3" applyNumberFormat="1" applyFont="1"/>
    <xf numFmtId="42" fontId="5" fillId="0" borderId="0" xfId="5" applyNumberFormat="1"/>
    <xf numFmtId="0" fontId="24" fillId="0" borderId="0" xfId="3" applyFont="1"/>
    <xf numFmtId="44" fontId="24" fillId="0" borderId="0" xfId="3" applyNumberFormat="1" applyFont="1"/>
    <xf numFmtId="44" fontId="24" fillId="2" borderId="0" xfId="3" applyNumberFormat="1" applyFont="1" applyFill="1"/>
    <xf numFmtId="0" fontId="24" fillId="2" borderId="0" xfId="3" applyFont="1" applyFill="1"/>
    <xf numFmtId="44" fontId="25" fillId="0" borderId="0" xfId="3" applyNumberFormat="1" applyFont="1"/>
    <xf numFmtId="0" fontId="26" fillId="0" borderId="0" xfId="3" applyFont="1"/>
    <xf numFmtId="167" fontId="26" fillId="0" borderId="0" xfId="3" applyNumberFormat="1" applyFont="1"/>
    <xf numFmtId="0" fontId="27" fillId="0" borderId="0" xfId="3" applyFont="1"/>
    <xf numFmtId="4" fontId="9" fillId="0" borderId="0" xfId="5" applyNumberFormat="1" applyFont="1"/>
    <xf numFmtId="44" fontId="10" fillId="0" borderId="0" xfId="5" applyNumberFormat="1" applyFont="1"/>
    <xf numFmtId="0" fontId="28" fillId="0" borderId="0" xfId="5" applyFont="1"/>
    <xf numFmtId="44" fontId="28" fillId="0" borderId="0" xfId="5" applyNumberFormat="1" applyFont="1"/>
    <xf numFmtId="44" fontId="28" fillId="2" borderId="0" xfId="5" applyNumberFormat="1" applyFont="1" applyFill="1"/>
    <xf numFmtId="0" fontId="28" fillId="2" borderId="0" xfId="5" applyFont="1" applyFill="1"/>
    <xf numFmtId="44" fontId="29" fillId="0" borderId="0" xfId="5" applyNumberFormat="1" applyFont="1"/>
    <xf numFmtId="0" fontId="30" fillId="0" borderId="0" xfId="5" applyFont="1"/>
    <xf numFmtId="167" fontId="30" fillId="0" borderId="0" xfId="5" applyNumberFormat="1" applyFont="1"/>
    <xf numFmtId="0" fontId="31" fillId="0" borderId="0" xfId="5" applyFont="1"/>
    <xf numFmtId="0" fontId="23" fillId="0" borderId="0" xfId="6" applyFont="1"/>
    <xf numFmtId="49" fontId="32" fillId="0" borderId="0" xfId="6" applyNumberFormat="1" applyFont="1" applyAlignment="1">
      <alignment horizontal="left"/>
    </xf>
    <xf numFmtId="168" fontId="23" fillId="0" borderId="0" xfId="6" applyNumberFormat="1" applyFont="1" applyAlignment="1">
      <alignment horizontal="right"/>
    </xf>
    <xf numFmtId="4" fontId="33" fillId="0" borderId="0" xfId="6" applyNumberFormat="1" applyFont="1" applyAlignment="1">
      <alignment horizontal="center"/>
    </xf>
    <xf numFmtId="0" fontId="33" fillId="0" borderId="0" xfId="6" applyFont="1"/>
    <xf numFmtId="0" fontId="34" fillId="0" borderId="0" xfId="6" applyFont="1"/>
    <xf numFmtId="0" fontId="34" fillId="0" borderId="0" xfId="6" applyFont="1" applyAlignment="1">
      <alignment horizontal="center"/>
    </xf>
    <xf numFmtId="0" fontId="35" fillId="0" borderId="0" xfId="6" applyFont="1"/>
    <xf numFmtId="0" fontId="36" fillId="0" borderId="0" xfId="6" applyFont="1"/>
    <xf numFmtId="0" fontId="37" fillId="0" borderId="0" xfId="6" applyFont="1"/>
    <xf numFmtId="0" fontId="23" fillId="0" borderId="0" xfId="6" applyFont="1" applyAlignment="1">
      <alignment vertical="center"/>
    </xf>
    <xf numFmtId="168" fontId="23" fillId="0" borderId="0" xfId="6" applyNumberFormat="1" applyFont="1" applyAlignment="1">
      <alignment horizontal="right" vertical="center"/>
    </xf>
    <xf numFmtId="4" fontId="23" fillId="0" borderId="0" xfId="6" applyNumberFormat="1" applyFont="1" applyAlignment="1">
      <alignment horizontal="right"/>
    </xf>
    <xf numFmtId="0" fontId="33" fillId="0" borderId="0" xfId="6" applyFont="1" applyAlignment="1">
      <alignment vertical="center"/>
    </xf>
    <xf numFmtId="0" fontId="34" fillId="0" borderId="0" xfId="6" applyFont="1" applyAlignment="1">
      <alignment vertical="center"/>
    </xf>
    <xf numFmtId="0" fontId="34" fillId="0" borderId="0" xfId="6" applyFont="1" applyAlignment="1">
      <alignment horizontal="center" vertical="center"/>
    </xf>
    <xf numFmtId="49" fontId="16" fillId="0" borderId="0" xfId="6" applyNumberFormat="1" applyFont="1" applyAlignment="1">
      <alignment horizontal="center" vertical="center"/>
    </xf>
    <xf numFmtId="49" fontId="16" fillId="0" borderId="0" xfId="6" applyNumberFormat="1" applyFont="1" applyAlignment="1">
      <alignment horizontal="left" vertical="center"/>
    </xf>
    <xf numFmtId="49" fontId="33" fillId="0" borderId="0" xfId="7" applyNumberFormat="1" applyFont="1" applyAlignment="1">
      <alignment horizontal="center" vertical="center" wrapText="1"/>
    </xf>
    <xf numFmtId="49" fontId="33" fillId="0" borderId="0" xfId="7" applyNumberFormat="1" applyFont="1" applyAlignment="1">
      <alignment horizontal="center" vertical="center"/>
    </xf>
    <xf numFmtId="168" fontId="33" fillId="0" borderId="0" xfId="7" applyNumberFormat="1" applyFont="1" applyAlignment="1">
      <alignment horizontal="center" vertical="center"/>
    </xf>
    <xf numFmtId="4" fontId="33" fillId="0" borderId="0" xfId="7" applyNumberFormat="1" applyFont="1" applyAlignment="1">
      <alignment horizontal="center" vertical="center"/>
    </xf>
    <xf numFmtId="49" fontId="33" fillId="0" borderId="0" xfId="6" applyNumberFormat="1" applyFont="1" applyAlignment="1">
      <alignment horizontal="center" vertical="center" wrapText="1"/>
    </xf>
    <xf numFmtId="168" fontId="38" fillId="0" borderId="0" xfId="6" applyNumberFormat="1" applyFont="1" applyAlignment="1">
      <alignment horizontal="center" vertical="center" wrapText="1"/>
    </xf>
    <xf numFmtId="169" fontId="38" fillId="0" borderId="0" xfId="6" applyNumberFormat="1" applyFont="1" applyAlignment="1">
      <alignment horizontal="center" vertical="center" wrapText="1"/>
    </xf>
    <xf numFmtId="49" fontId="38" fillId="0" borderId="0" xfId="6" applyNumberFormat="1" applyFont="1" applyAlignment="1">
      <alignment horizontal="center" vertical="center" wrapText="1"/>
    </xf>
    <xf numFmtId="168" fontId="37" fillId="0" borderId="0" xfId="6" applyNumberFormat="1" applyFont="1" applyAlignment="1">
      <alignment horizontal="center" vertical="center" wrapText="1"/>
    </xf>
    <xf numFmtId="169" fontId="37" fillId="0" borderId="0" xfId="6" applyNumberFormat="1" applyFont="1" applyAlignment="1">
      <alignment horizontal="center" vertical="center" wrapText="1"/>
    </xf>
    <xf numFmtId="49" fontId="37" fillId="0" borderId="0" xfId="6" applyNumberFormat="1" applyFont="1" applyAlignment="1">
      <alignment horizontal="center" vertical="center" wrapText="1"/>
    </xf>
    <xf numFmtId="0" fontId="33" fillId="0" borderId="0" xfId="7" applyFont="1"/>
    <xf numFmtId="49" fontId="33" fillId="3" borderId="0" xfId="7" applyNumberFormat="1" applyFont="1" applyFill="1" applyAlignment="1">
      <alignment horizontal="center" vertical="center"/>
    </xf>
    <xf numFmtId="49" fontId="33" fillId="3" borderId="0" xfId="7" applyNumberFormat="1" applyFont="1" applyFill="1" applyAlignment="1">
      <alignment horizontal="left" vertical="center"/>
    </xf>
    <xf numFmtId="0" fontId="39" fillId="3" borderId="0" xfId="6" applyFont="1" applyFill="1" applyAlignment="1">
      <alignment vertical="center" wrapText="1"/>
    </xf>
    <xf numFmtId="4" fontId="33" fillId="3" borderId="0" xfId="7" applyNumberFormat="1" applyFont="1" applyFill="1" applyAlignment="1">
      <alignment horizontal="center" vertical="center"/>
    </xf>
    <xf numFmtId="44" fontId="33" fillId="3" borderId="0" xfId="7" applyNumberFormat="1" applyFont="1" applyFill="1" applyAlignment="1">
      <alignment horizontal="center" vertical="center"/>
    </xf>
    <xf numFmtId="4" fontId="40" fillId="3" borderId="0" xfId="7" applyNumberFormat="1" applyFont="1" applyFill="1" applyAlignment="1">
      <alignment horizontal="center" vertical="center"/>
    </xf>
    <xf numFmtId="44" fontId="38" fillId="3" borderId="0" xfId="7" applyNumberFormat="1" applyFont="1" applyFill="1" applyAlignment="1">
      <alignment horizontal="center" vertical="center"/>
    </xf>
    <xf numFmtId="49" fontId="23" fillId="0" borderId="0" xfId="7" applyNumberFormat="1" applyFont="1" applyAlignment="1">
      <alignment horizontal="center" vertical="center"/>
    </xf>
    <xf numFmtId="0" fontId="41" fillId="0" borderId="0" xfId="6" applyFont="1" applyAlignment="1">
      <alignment vertical="center"/>
    </xf>
    <xf numFmtId="0" fontId="41" fillId="0" borderId="0" xfId="6" applyFont="1" applyAlignment="1">
      <alignment horizontal="left" vertical="center" wrapText="1"/>
    </xf>
    <xf numFmtId="4" fontId="41" fillId="0" borderId="0" xfId="6" applyNumberFormat="1" applyFont="1" applyAlignment="1">
      <alignment vertical="center"/>
    </xf>
    <xf numFmtId="44" fontId="23" fillId="0" borderId="0" xfId="6" applyNumberFormat="1" applyFont="1" applyAlignment="1">
      <alignment vertical="center"/>
    </xf>
    <xf numFmtId="4" fontId="42" fillId="0" borderId="0" xfId="0" applyNumberFormat="1" applyFont="1" applyAlignment="1">
      <alignment vertical="center"/>
    </xf>
    <xf numFmtId="169" fontId="40" fillId="0" borderId="0" xfId="6" applyNumberFormat="1" applyFont="1" applyAlignment="1">
      <alignment horizontal="right" vertical="center"/>
    </xf>
    <xf numFmtId="170" fontId="38" fillId="0" borderId="0" xfId="6" applyNumberFormat="1" applyFont="1" applyAlignment="1">
      <alignment vertical="center"/>
    </xf>
    <xf numFmtId="4" fontId="36" fillId="0" borderId="0" xfId="6" applyNumberFormat="1" applyFont="1" applyAlignment="1">
      <alignment vertical="center"/>
    </xf>
    <xf numFmtId="169" fontId="36" fillId="0" borderId="0" xfId="6" applyNumberFormat="1" applyFont="1" applyAlignment="1">
      <alignment vertical="center"/>
    </xf>
    <xf numFmtId="170" fontId="37" fillId="0" borderId="0" xfId="6" applyNumberFormat="1" applyFont="1" applyAlignment="1">
      <alignment vertical="center"/>
    </xf>
    <xf numFmtId="0" fontId="41" fillId="0" borderId="0" xfId="6" applyFont="1"/>
    <xf numFmtId="49" fontId="23" fillId="0" borderId="0" xfId="6" applyNumberFormat="1" applyFont="1" applyAlignment="1">
      <alignment vertical="center"/>
    </xf>
    <xf numFmtId="0" fontId="23" fillId="0" borderId="0" xfId="6" applyFont="1" applyAlignment="1">
      <alignment vertical="center" wrapText="1"/>
    </xf>
    <xf numFmtId="168" fontId="43" fillId="0" borderId="0" xfId="0" applyNumberFormat="1" applyFont="1" applyAlignment="1">
      <alignment vertical="center"/>
    </xf>
    <xf numFmtId="4" fontId="12" fillId="0" borderId="0" xfId="8" applyNumberFormat="1" applyFont="1" applyAlignment="1">
      <alignment horizontal="right" vertical="center"/>
    </xf>
    <xf numFmtId="170" fontId="36" fillId="0" borderId="0" xfId="6" applyNumberFormat="1" applyFont="1" applyAlignment="1">
      <alignment vertical="center"/>
    </xf>
    <xf numFmtId="0" fontId="23" fillId="0" borderId="0" xfId="7" applyFont="1"/>
    <xf numFmtId="170" fontId="33" fillId="0" borderId="0" xfId="6" applyNumberFormat="1" applyFont="1" applyAlignment="1">
      <alignment vertical="center"/>
    </xf>
    <xf numFmtId="4" fontId="40" fillId="0" borderId="0" xfId="6" applyNumberFormat="1" applyFont="1" applyAlignment="1">
      <alignment horizontal="right"/>
    </xf>
    <xf numFmtId="169" fontId="40" fillId="0" borderId="0" xfId="6" applyNumberFormat="1" applyFont="1" applyAlignment="1">
      <alignment horizontal="right"/>
    </xf>
    <xf numFmtId="170" fontId="44" fillId="0" borderId="0" xfId="6" applyNumberFormat="1" applyFont="1" applyAlignment="1">
      <alignment vertical="center"/>
    </xf>
    <xf numFmtId="4" fontId="41" fillId="0" borderId="0" xfId="6" applyNumberFormat="1" applyFont="1"/>
    <xf numFmtId="169" fontId="41" fillId="0" borderId="0" xfId="6" applyNumberFormat="1" applyFont="1"/>
    <xf numFmtId="0" fontId="45" fillId="0" borderId="0" xfId="3" applyFont="1" applyAlignment="1">
      <alignment vertical="center"/>
    </xf>
    <xf numFmtId="0" fontId="4" fillId="0" borderId="0" xfId="6"/>
    <xf numFmtId="4" fontId="4" fillId="0" borderId="0" xfId="6" applyNumberFormat="1"/>
    <xf numFmtId="0" fontId="22" fillId="0" borderId="0" xfId="6" applyFont="1"/>
    <xf numFmtId="0" fontId="7" fillId="0" borderId="0" xfId="6" applyFont="1"/>
    <xf numFmtId="4" fontId="8" fillId="0" borderId="0" xfId="6" applyNumberFormat="1" applyFont="1"/>
    <xf numFmtId="0" fontId="24" fillId="0" borderId="0" xfId="6" applyFont="1"/>
    <xf numFmtId="44" fontId="24" fillId="0" borderId="0" xfId="6" applyNumberFormat="1" applyFont="1"/>
    <xf numFmtId="44" fontId="25" fillId="0" borderId="0" xfId="6" applyNumberFormat="1" applyFont="1"/>
    <xf numFmtId="0" fontId="26" fillId="0" borderId="0" xfId="6" applyFont="1"/>
    <xf numFmtId="167" fontId="26" fillId="0" borderId="0" xfId="6" applyNumberFormat="1" applyFont="1"/>
    <xf numFmtId="0" fontId="27" fillId="0" borderId="0" xfId="6" applyFont="1"/>
    <xf numFmtId="4" fontId="10" fillId="0" borderId="0" xfId="5" applyNumberFormat="1" applyFont="1"/>
    <xf numFmtId="171" fontId="4" fillId="0" borderId="0" xfId="6" applyNumberFormat="1" applyAlignment="1">
      <alignment horizontal="left" indent="1"/>
    </xf>
    <xf numFmtId="0" fontId="23" fillId="0" borderId="0" xfId="5" applyFont="1"/>
    <xf numFmtId="164" fontId="23" fillId="0" borderId="0" xfId="1" applyNumberFormat="1" applyFont="1" applyAlignment="1">
      <alignment horizontal="right"/>
    </xf>
    <xf numFmtId="4" fontId="23" fillId="0" borderId="0" xfId="6" applyNumberFormat="1" applyFont="1" applyAlignment="1">
      <alignment horizontal="left"/>
    </xf>
    <xf numFmtId="168" fontId="23" fillId="0" borderId="0" xfId="5" applyNumberFormat="1" applyFont="1" applyAlignment="1">
      <alignment horizontal="right"/>
    </xf>
    <xf numFmtId="4" fontId="23" fillId="0" borderId="0" xfId="5" applyNumberFormat="1" applyFont="1" applyAlignment="1">
      <alignment horizontal="right"/>
    </xf>
    <xf numFmtId="0" fontId="33" fillId="0" borderId="0" xfId="5" applyFont="1"/>
    <xf numFmtId="0" fontId="34" fillId="0" borderId="0" xfId="5" applyFont="1"/>
    <xf numFmtId="0" fontId="34" fillId="0" borderId="0" xfId="5" applyFont="1" applyAlignment="1">
      <alignment horizontal="center"/>
    </xf>
    <xf numFmtId="0" fontId="20" fillId="0" borderId="0" xfId="9"/>
    <xf numFmtId="0" fontId="21" fillId="0" borderId="0" xfId="9" applyFont="1"/>
    <xf numFmtId="166" fontId="23" fillId="0" borderId="0" xfId="6" applyNumberFormat="1" applyFont="1" applyAlignment="1">
      <alignment vertical="center"/>
    </xf>
    <xf numFmtId="168" fontId="42" fillId="0" borderId="0" xfId="0" applyNumberFormat="1" applyFont="1" applyAlignment="1">
      <alignment vertical="center"/>
    </xf>
    <xf numFmtId="0" fontId="7" fillId="0" borderId="0" xfId="0" applyFont="1"/>
    <xf numFmtId="0" fontId="46" fillId="0" borderId="0" xfId="0" applyFont="1"/>
    <xf numFmtId="44" fontId="47" fillId="0" borderId="0" xfId="0" applyNumberFormat="1" applyFont="1"/>
    <xf numFmtId="167" fontId="26" fillId="0" borderId="0" xfId="0" applyNumberFormat="1" applyFont="1"/>
    <xf numFmtId="0" fontId="27" fillId="0" borderId="0" xfId="0" applyFont="1"/>
    <xf numFmtId="167" fontId="27" fillId="0" borderId="0" xfId="0" applyNumberFormat="1" applyFont="1"/>
    <xf numFmtId="44" fontId="47" fillId="0" borderId="0" xfId="2" applyNumberFormat="1" applyFont="1"/>
    <xf numFmtId="167" fontId="30" fillId="0" borderId="0" xfId="2" applyNumberFormat="1" applyFont="1"/>
    <xf numFmtId="0" fontId="31" fillId="0" borderId="0" xfId="2" applyFont="1"/>
    <xf numFmtId="167" fontId="31" fillId="0" borderId="0" xfId="2" applyNumberFormat="1" applyFont="1"/>
    <xf numFmtId="171" fontId="4" fillId="0" borderId="0" xfId="0" applyNumberFormat="1" applyFont="1" applyAlignment="1">
      <alignment horizontal="center"/>
    </xf>
    <xf numFmtId="0" fontId="48" fillId="0" borderId="0" xfId="2" applyFont="1"/>
    <xf numFmtId="0" fontId="49" fillId="0" borderId="0" xfId="2" applyFont="1" applyAlignment="1">
      <alignment horizontal="right"/>
    </xf>
    <xf numFmtId="0" fontId="49" fillId="0" borderId="0" xfId="0" applyFont="1"/>
    <xf numFmtId="170" fontId="46" fillId="0" borderId="0" xfId="0" applyNumberFormat="1" applyFont="1"/>
    <xf numFmtId="0" fontId="50" fillId="0" borderId="0" xfId="7" applyFont="1"/>
    <xf numFmtId="0" fontId="50" fillId="0" borderId="7" xfId="7" applyFont="1" applyBorder="1"/>
    <xf numFmtId="0" fontId="50" fillId="0" borderId="8" xfId="7" applyFont="1" applyBorder="1" applyAlignment="1">
      <alignment vertical="center"/>
    </xf>
    <xf numFmtId="0" fontId="50" fillId="0" borderId="8" xfId="7" applyFont="1" applyBorder="1" applyAlignment="1">
      <alignment horizontal="centerContinuous" vertical="center"/>
    </xf>
    <xf numFmtId="0" fontId="50" fillId="0" borderId="9" xfId="7" applyFont="1" applyBorder="1"/>
    <xf numFmtId="49" fontId="33" fillId="0" borderId="10" xfId="7" applyNumberFormat="1" applyFont="1" applyBorder="1" applyAlignment="1">
      <alignment horizontal="center" vertical="center"/>
    </xf>
    <xf numFmtId="9" fontId="33" fillId="0" borderId="10" xfId="7" applyNumberFormat="1" applyFont="1" applyBorder="1" applyAlignment="1">
      <alignment horizontal="center" vertical="center"/>
    </xf>
    <xf numFmtId="172" fontId="53" fillId="0" borderId="10" xfId="2" applyNumberFormat="1" applyFont="1" applyBorder="1" applyAlignment="1">
      <alignment horizontal="center" vertical="center"/>
    </xf>
    <xf numFmtId="172" fontId="53" fillId="0" borderId="10" xfId="2" applyNumberFormat="1" applyFont="1" applyBorder="1" applyAlignment="1">
      <alignment horizontal="center" vertical="center" wrapText="1"/>
    </xf>
    <xf numFmtId="172" fontId="54" fillId="0" borderId="10" xfId="2" applyNumberFormat="1" applyFont="1" applyBorder="1" applyAlignment="1">
      <alignment horizontal="center" vertical="center"/>
    </xf>
    <xf numFmtId="172" fontId="54" fillId="0" borderId="10" xfId="2" applyNumberFormat="1" applyFont="1" applyBorder="1" applyAlignment="1">
      <alignment horizontal="center" vertical="center" wrapText="1"/>
    </xf>
    <xf numFmtId="0" fontId="50" fillId="4" borderId="0" xfId="7" applyFont="1" applyFill="1"/>
    <xf numFmtId="0" fontId="55" fillId="0" borderId="0" xfId="0" applyFont="1" applyAlignment="1">
      <alignment horizontal="left" vertical="center"/>
    </xf>
    <xf numFmtId="4" fontId="55" fillId="0" borderId="0" xfId="0" applyNumberFormat="1" applyFont="1"/>
    <xf numFmtId="173" fontId="56" fillId="0" borderId="0" xfId="2" applyNumberFormat="1" applyFont="1" applyAlignment="1">
      <alignment horizontal="right" vertical="center"/>
    </xf>
    <xf numFmtId="170" fontId="56" fillId="0" borderId="0" xfId="2" applyNumberFormat="1" applyFont="1" applyAlignment="1">
      <alignment vertical="center"/>
    </xf>
    <xf numFmtId="4" fontId="58" fillId="0" borderId="0" xfId="4" applyNumberFormat="1" applyFont="1" applyBorder="1" applyAlignment="1">
      <alignment horizontal="right" vertical="center"/>
    </xf>
    <xf numFmtId="170" fontId="59" fillId="0" borderId="0" xfId="2" applyNumberFormat="1" applyFont="1" applyAlignment="1">
      <alignment vertical="center"/>
    </xf>
    <xf numFmtId="0" fontId="60" fillId="0" borderId="0" xfId="0" applyFont="1"/>
    <xf numFmtId="0" fontId="60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4" fontId="62" fillId="0" borderId="0" xfId="0" applyNumberFormat="1" applyFont="1"/>
    <xf numFmtId="0" fontId="63" fillId="0" borderId="0" xfId="0" applyFont="1" applyAlignment="1">
      <alignment horizontal="left"/>
    </xf>
    <xf numFmtId="4" fontId="64" fillId="0" borderId="0" xfId="0" applyNumberFormat="1" applyFont="1"/>
    <xf numFmtId="0" fontId="43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168" fontId="43" fillId="0" borderId="1" xfId="0" applyNumberFormat="1" applyFont="1" applyBorder="1" applyAlignment="1" applyProtection="1">
      <alignment vertical="center"/>
      <protection locked="0"/>
    </xf>
    <xf numFmtId="4" fontId="43" fillId="0" borderId="1" xfId="0" applyNumberFormat="1" applyFont="1" applyBorder="1" applyAlignment="1" applyProtection="1">
      <alignment vertical="center"/>
      <protection locked="0"/>
    </xf>
    <xf numFmtId="4" fontId="50" fillId="0" borderId="1" xfId="0" applyNumberFormat="1" applyFont="1" applyBorder="1" applyAlignment="1" applyProtection="1">
      <alignment vertical="center"/>
      <protection locked="0"/>
    </xf>
    <xf numFmtId="173" fontId="56" fillId="0" borderId="1" xfId="2" applyNumberFormat="1" applyFont="1" applyBorder="1" applyAlignment="1">
      <alignment horizontal="right" vertical="center"/>
    </xf>
    <xf numFmtId="170" fontId="56" fillId="0" borderId="1" xfId="2" applyNumberFormat="1" applyFont="1" applyBorder="1" applyAlignment="1">
      <alignment vertical="center"/>
    </xf>
    <xf numFmtId="4" fontId="58" fillId="0" borderId="1" xfId="4" applyNumberFormat="1" applyFont="1" applyBorder="1" applyAlignment="1">
      <alignment horizontal="right" vertical="center"/>
    </xf>
    <xf numFmtId="170" fontId="59" fillId="0" borderId="1" xfId="2" applyNumberFormat="1" applyFont="1" applyBorder="1" applyAlignment="1">
      <alignment vertical="center"/>
    </xf>
    <xf numFmtId="0" fontId="65" fillId="0" borderId="1" xfId="0" applyFont="1" applyBorder="1" applyAlignment="1" applyProtection="1">
      <alignment horizontal="center" vertical="center"/>
      <protection locked="0"/>
    </xf>
    <xf numFmtId="49" fontId="65" fillId="0" borderId="1" xfId="0" applyNumberFormat="1" applyFont="1" applyBorder="1" applyAlignment="1" applyProtection="1">
      <alignment horizontal="left" vertical="center" wrapText="1"/>
      <protection locked="0"/>
    </xf>
    <xf numFmtId="0" fontId="65" fillId="0" borderId="1" xfId="0" applyFont="1" applyBorder="1" applyAlignment="1" applyProtection="1">
      <alignment horizontal="left" vertical="center" wrapText="1"/>
      <protection locked="0"/>
    </xf>
    <xf numFmtId="0" fontId="65" fillId="0" borderId="1" xfId="0" applyFont="1" applyBorder="1" applyAlignment="1" applyProtection="1">
      <alignment horizontal="center" vertical="center" wrapText="1"/>
      <protection locked="0"/>
    </xf>
    <xf numFmtId="168" fontId="65" fillId="0" borderId="1" xfId="0" applyNumberFormat="1" applyFont="1" applyBorder="1" applyAlignment="1" applyProtection="1">
      <alignment vertical="center"/>
      <protection locked="0"/>
    </xf>
    <xf numFmtId="4" fontId="65" fillId="0" borderId="1" xfId="0" applyNumberFormat="1" applyFont="1" applyBorder="1" applyAlignment="1" applyProtection="1">
      <alignment vertical="center"/>
      <protection locked="0"/>
    </xf>
    <xf numFmtId="4" fontId="66" fillId="0" borderId="1" xfId="0" applyNumberFormat="1" applyFont="1" applyBorder="1" applyAlignment="1" applyProtection="1">
      <alignment vertical="center"/>
      <protection locked="0"/>
    </xf>
    <xf numFmtId="0" fontId="60" fillId="0" borderId="1" xfId="0" applyFont="1" applyBorder="1"/>
    <xf numFmtId="0" fontId="60" fillId="0" borderId="1" xfId="0" applyFont="1" applyBorder="1" applyAlignment="1">
      <alignment horizontal="left"/>
    </xf>
    <xf numFmtId="0" fontId="63" fillId="0" borderId="1" xfId="0" applyFont="1" applyBorder="1" applyAlignment="1">
      <alignment horizontal="left"/>
    </xf>
    <xf numFmtId="4" fontId="64" fillId="0" borderId="1" xfId="0" applyNumberFormat="1" applyFont="1" applyBorder="1"/>
    <xf numFmtId="0" fontId="0" fillId="5" borderId="0" xfId="0" applyFill="1"/>
    <xf numFmtId="0" fontId="69" fillId="5" borderId="0" xfId="0" applyFont="1" applyFill="1" applyAlignment="1">
      <alignment horizontal="left" vertical="center"/>
    </xf>
    <xf numFmtId="0" fontId="49" fillId="5" borderId="0" xfId="0" applyFont="1" applyFill="1"/>
    <xf numFmtId="2" fontId="49" fillId="5" borderId="0" xfId="0" applyNumberFormat="1" applyFont="1" applyFill="1"/>
    <xf numFmtId="44" fontId="46" fillId="5" borderId="0" xfId="0" applyNumberFormat="1" applyFont="1" applyFill="1"/>
    <xf numFmtId="0" fontId="5" fillId="5" borderId="0" xfId="0" applyFont="1" applyFill="1"/>
    <xf numFmtId="170" fontId="46" fillId="5" borderId="0" xfId="0" applyNumberFormat="1" applyFont="1" applyFill="1"/>
    <xf numFmtId="0" fontId="70" fillId="0" borderId="0" xfId="0" applyFont="1"/>
    <xf numFmtId="0" fontId="71" fillId="0" borderId="0" xfId="0" applyFont="1" applyAlignment="1">
      <alignment vertical="center"/>
    </xf>
    <xf numFmtId="2" fontId="0" fillId="0" borderId="0" xfId="0" applyNumberFormat="1"/>
    <xf numFmtId="9" fontId="72" fillId="0" borderId="0" xfId="0" applyNumberFormat="1" applyFont="1" applyAlignment="1">
      <alignment vertical="center"/>
    </xf>
    <xf numFmtId="4" fontId="61" fillId="0" borderId="0" xfId="0" applyNumberFormat="1" applyFont="1"/>
    <xf numFmtId="4" fontId="63" fillId="0" borderId="0" xfId="0" applyNumberFormat="1" applyFont="1"/>
    <xf numFmtId="4" fontId="63" fillId="0" borderId="1" xfId="0" applyNumberFormat="1" applyFont="1" applyBorder="1"/>
    <xf numFmtId="10" fontId="73" fillId="0" borderId="0" xfId="4" applyNumberFormat="1" applyFont="1" applyBorder="1" applyAlignment="1">
      <alignment horizontal="right" vertical="center"/>
    </xf>
    <xf numFmtId="10" fontId="74" fillId="0" borderId="0" xfId="4" applyNumberFormat="1" applyFont="1" applyBorder="1" applyAlignment="1">
      <alignment horizontal="right" vertical="center"/>
    </xf>
    <xf numFmtId="0" fontId="70" fillId="0" borderId="0" xfId="0" applyFont="1" applyAlignment="1">
      <alignment vertical="center"/>
    </xf>
    <xf numFmtId="0" fontId="61" fillId="0" borderId="1" xfId="0" applyFont="1" applyBorder="1" applyAlignment="1">
      <alignment horizontal="left"/>
    </xf>
    <xf numFmtId="4" fontId="62" fillId="0" borderId="1" xfId="0" applyNumberFormat="1" applyFont="1" applyBorder="1"/>
    <xf numFmtId="0" fontId="7" fillId="0" borderId="11" xfId="3" applyFont="1" applyBorder="1" applyAlignment="1">
      <alignment vertical="center"/>
    </xf>
    <xf numFmtId="0" fontId="7" fillId="0" borderId="12" xfId="3" applyFont="1" applyBorder="1" applyAlignment="1">
      <alignment horizontal="left" vertical="center"/>
    </xf>
    <xf numFmtId="0" fontId="16" fillId="0" borderId="12" xfId="3" applyFont="1" applyBorder="1" applyAlignment="1">
      <alignment vertical="center"/>
    </xf>
    <xf numFmtId="0" fontId="7" fillId="0" borderId="12" xfId="3" applyFont="1" applyBorder="1" applyAlignment="1">
      <alignment vertical="center"/>
    </xf>
    <xf numFmtId="168" fontId="7" fillId="0" borderId="12" xfId="3" applyNumberFormat="1" applyFont="1" applyBorder="1" applyAlignment="1">
      <alignment horizontal="right" vertical="center"/>
    </xf>
    <xf numFmtId="167" fontId="16" fillId="0" borderId="12" xfId="3" applyNumberFormat="1" applyFont="1" applyBorder="1" applyAlignment="1">
      <alignment vertical="center"/>
    </xf>
    <xf numFmtId="170" fontId="16" fillId="0" borderId="12" xfId="3" applyNumberFormat="1" applyFont="1" applyBorder="1" applyAlignment="1" applyProtection="1">
      <alignment horizontal="right" vertical="center"/>
      <protection hidden="1"/>
    </xf>
    <xf numFmtId="170" fontId="75" fillId="0" borderId="12" xfId="3" applyNumberFormat="1" applyFont="1" applyBorder="1" applyAlignment="1">
      <alignment horizontal="right" vertical="center"/>
    </xf>
    <xf numFmtId="170" fontId="75" fillId="0" borderId="12" xfId="3" applyNumberFormat="1" applyFont="1" applyBorder="1" applyAlignment="1" applyProtection="1">
      <alignment horizontal="right" vertical="center"/>
      <protection hidden="1"/>
    </xf>
    <xf numFmtId="170" fontId="76" fillId="0" borderId="13" xfId="3" applyNumberFormat="1" applyFont="1" applyBorder="1" applyAlignment="1" applyProtection="1">
      <alignment horizontal="right" vertical="center"/>
      <protection hidden="1"/>
    </xf>
    <xf numFmtId="0" fontId="7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168" fontId="9" fillId="0" borderId="0" xfId="3" applyNumberFormat="1" applyFont="1" applyAlignment="1">
      <alignment horizontal="right" vertical="center"/>
    </xf>
    <xf numFmtId="167" fontId="16" fillId="0" borderId="0" xfId="3" applyNumberFormat="1" applyFont="1" applyAlignment="1">
      <alignment vertical="center"/>
    </xf>
    <xf numFmtId="0" fontId="77" fillId="0" borderId="0" xfId="3" applyFont="1" applyAlignment="1">
      <alignment vertical="center"/>
    </xf>
    <xf numFmtId="167" fontId="75" fillId="0" borderId="0" xfId="3" applyNumberFormat="1" applyFont="1" applyAlignment="1">
      <alignment vertical="center"/>
    </xf>
    <xf numFmtId="0" fontId="30" fillId="0" borderId="0" xfId="3" applyFont="1" applyAlignment="1">
      <alignment horizontal="center" vertical="center"/>
    </xf>
    <xf numFmtId="0" fontId="75" fillId="0" borderId="0" xfId="3" applyFont="1" applyAlignment="1">
      <alignment vertical="center"/>
    </xf>
    <xf numFmtId="0" fontId="27" fillId="0" borderId="0" xfId="3" applyFont="1" applyAlignment="1">
      <alignment vertical="center"/>
    </xf>
    <xf numFmtId="0" fontId="76" fillId="0" borderId="0" xfId="3" applyFont="1" applyAlignment="1">
      <alignment vertical="center"/>
    </xf>
    <xf numFmtId="0" fontId="16" fillId="0" borderId="0" xfId="3" applyFont="1" applyAlignment="1">
      <alignment vertical="center"/>
    </xf>
    <xf numFmtId="168" fontId="19" fillId="0" borderId="0" xfId="3" applyNumberFormat="1" applyFont="1" applyAlignment="1">
      <alignment horizontal="right" vertical="center"/>
    </xf>
    <xf numFmtId="0" fontId="77" fillId="0" borderId="0" xfId="3" applyFont="1" applyAlignment="1">
      <alignment horizontal="center" vertical="center"/>
    </xf>
    <xf numFmtId="0" fontId="23" fillId="0" borderId="0" xfId="3" applyFont="1" applyAlignment="1">
      <alignment vertical="center"/>
    </xf>
    <xf numFmtId="168" fontId="23" fillId="0" borderId="0" xfId="3" applyNumberFormat="1" applyFont="1" applyAlignment="1">
      <alignment horizontal="right" vertical="center"/>
    </xf>
    <xf numFmtId="168" fontId="43" fillId="0" borderId="0" xfId="3" applyNumberFormat="1" applyFont="1" applyAlignment="1">
      <alignment horizontal="right"/>
    </xf>
    <xf numFmtId="0" fontId="33" fillId="0" borderId="0" xfId="3" applyFont="1" applyAlignment="1">
      <alignment vertical="center"/>
    </xf>
    <xf numFmtId="0" fontId="34" fillId="0" borderId="0" xfId="3" applyFont="1" applyAlignment="1">
      <alignment vertical="center"/>
    </xf>
    <xf numFmtId="0" fontId="34" fillId="0" borderId="0" xfId="3" applyFont="1" applyAlignment="1">
      <alignment horizontal="center" vertical="center"/>
    </xf>
    <xf numFmtId="0" fontId="35" fillId="0" borderId="0" xfId="3" applyFont="1"/>
    <xf numFmtId="0" fontId="36" fillId="0" borderId="0" xfId="3" applyFont="1"/>
    <xf numFmtId="0" fontId="37" fillId="0" borderId="0" xfId="3" applyFont="1"/>
    <xf numFmtId="170" fontId="18" fillId="0" borderId="12" xfId="3" applyNumberFormat="1" applyFont="1" applyBorder="1" applyAlignment="1" applyProtection="1">
      <alignment horizontal="right" vertical="center"/>
      <protection hidden="1"/>
    </xf>
    <xf numFmtId="170" fontId="78" fillId="0" borderId="12" xfId="3" applyNumberFormat="1" applyFont="1" applyBorder="1" applyAlignment="1" applyProtection="1">
      <alignment horizontal="right" vertical="center"/>
      <protection hidden="1"/>
    </xf>
    <xf numFmtId="0" fontId="2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8" fontId="33" fillId="0" borderId="0" xfId="6" applyNumberFormat="1" applyFont="1" applyAlignment="1">
      <alignment horizontal="center" vertical="center"/>
    </xf>
    <xf numFmtId="168" fontId="38" fillId="0" borderId="0" xfId="6" applyNumberFormat="1" applyFont="1" applyAlignment="1">
      <alignment horizontal="center" vertical="center"/>
    </xf>
    <xf numFmtId="168" fontId="37" fillId="0" borderId="0" xfId="6" applyNumberFormat="1" applyFont="1" applyAlignment="1">
      <alignment horizontal="center" vertical="center"/>
    </xf>
    <xf numFmtId="168" fontId="33" fillId="0" borderId="8" xfId="7" applyNumberFormat="1" applyFont="1" applyBorder="1" applyAlignment="1">
      <alignment horizontal="center" vertical="center" wrapText="1"/>
    </xf>
    <xf numFmtId="168" fontId="33" fillId="0" borderId="10" xfId="7" applyNumberFormat="1" applyFont="1" applyBorder="1" applyAlignment="1">
      <alignment horizontal="center" vertical="center" wrapText="1"/>
    </xf>
    <xf numFmtId="44" fontId="46" fillId="0" borderId="8" xfId="7" applyNumberFormat="1" applyFont="1" applyBorder="1" applyAlignment="1">
      <alignment horizontal="center" vertical="center" wrapText="1"/>
    </xf>
    <xf numFmtId="44" fontId="46" fillId="0" borderId="10" xfId="7" applyNumberFormat="1" applyFont="1" applyBorder="1" applyAlignment="1">
      <alignment horizontal="center" vertical="center" wrapText="1"/>
    </xf>
    <xf numFmtId="168" fontId="51" fillId="0" borderId="8" xfId="0" applyNumberFormat="1" applyFont="1" applyBorder="1" applyAlignment="1">
      <alignment horizontal="center" vertical="center" wrapText="1"/>
    </xf>
    <xf numFmtId="168" fontId="52" fillId="0" borderId="8" xfId="0" applyNumberFormat="1" applyFont="1" applyBorder="1" applyAlignment="1">
      <alignment horizontal="center" vertical="center"/>
    </xf>
  </cellXfs>
  <cellStyles count="13">
    <cellStyle name="Čárka 2" xfId="12" xr:uid="{43AD7C4D-D1C0-4015-B4BB-CF19CD8C85AE}"/>
    <cellStyle name="Excel Built-in Explanatory Text" xfId="10" xr:uid="{8EF656DB-8247-4BA5-92A3-53AC99F619C7}"/>
    <cellStyle name="Normální" xfId="0" builtinId="0"/>
    <cellStyle name="normální 2" xfId="3" xr:uid="{B05BA745-DD47-4BEC-BA2B-8D2FB77B8504}"/>
    <cellStyle name="normální 2 2" xfId="6" xr:uid="{A8715F3D-86A5-4B0D-8BF8-2FD867FEFC07}"/>
    <cellStyle name="Normální 4" xfId="9" xr:uid="{2CEB12C2-5185-4B10-81ED-790ECF4DBB7E}"/>
    <cellStyle name="Normální 6" xfId="11" xr:uid="{A58E62E9-84D4-4BF1-8F38-2D3633FB455A}"/>
    <cellStyle name="Normální 92 2" xfId="8" xr:uid="{BFC02777-E71B-4C42-8536-0F8D1CB3BF2A}"/>
    <cellStyle name="normální_4948_Odbytovy_rozpocet-Rusek 2" xfId="7" xr:uid="{A2DD7BEA-676D-47E4-8B6E-567127DEF387}"/>
    <cellStyle name="normální_Agregované položky akce389" xfId="1" xr:uid="{5E2B8974-0701-4EA8-B2D9-997E80641D93}"/>
    <cellStyle name="normální_Pekapitulace výkazu výměr" xfId="2" xr:uid="{F2776FE0-8125-41F3-85CD-5CA1CFF253DB}"/>
    <cellStyle name="normální_Pekapitulace výkazu výměr 2" xfId="5" xr:uid="{047D2FBB-D1FF-4ECC-A621-74B6E1391F11}"/>
    <cellStyle name="Procenta" xfId="4" builtinId="5"/>
  </cellStyles>
  <dxfs count="6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7B2F4D9E-120B-4EF4-BD3E-F3F8DDBA2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152400</xdr:rowOff>
    </xdr:from>
    <xdr:to>
      <xdr:col>3</xdr:col>
      <xdr:colOff>862102</xdr:colOff>
      <xdr:row>4</xdr:row>
      <xdr:rowOff>22412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6AD42849-4272-4208-AB23-728DD665F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2400"/>
          <a:ext cx="1366927" cy="793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51DD18C9-5440-422B-84C1-4CF27E963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ROKOP, Jiří ml." id="{A09F2202-AB20-464C-B51B-CC95B77E6E4D}" userId="S::jiri.prokop.ml@vces.cz::5b3e23db-0b28-4391-9380-a4413f7f5995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9" dT="2022-07-07T11:42:06.37" personId="{A09F2202-AB20-464C-B51B-CC95B77E6E4D}" id="{D3FE67BB-CBCD-43F9-B407-8AC1FBCE4EB0}">
    <text>2500,58 m2 PC + 774,53m2 MK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8A220-3432-4C49-8BA0-09D38EDCB5D5}">
  <dimension ref="A2:J35"/>
  <sheetViews>
    <sheetView view="pageBreakPreview" zoomScale="60" zoomScaleNormal="100" workbookViewId="0">
      <selection activeCell="C35" sqref="C35"/>
    </sheetView>
  </sheetViews>
  <sheetFormatPr defaultRowHeight="15" x14ac:dyDescent="0.25"/>
  <cols>
    <col min="1" max="1" width="11.85546875" customWidth="1"/>
    <col min="2" max="2" width="36.140625" customWidth="1"/>
    <col min="3" max="5" width="23.5703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268" t="s">
        <v>23</v>
      </c>
      <c r="B2" s="268"/>
      <c r="C2" s="268"/>
      <c r="D2" s="268"/>
      <c r="E2" s="268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1</v>
      </c>
      <c r="D4" s="4"/>
      <c r="E4" s="5"/>
      <c r="F4" s="6"/>
    </row>
    <row r="5" spans="1:10" ht="18" x14ac:dyDescent="0.25">
      <c r="A5" s="1"/>
      <c r="B5" s="2" t="s">
        <v>2</v>
      </c>
      <c r="C5" s="3" t="s">
        <v>613</v>
      </c>
      <c r="D5" s="4"/>
      <c r="E5" s="5"/>
      <c r="F5" s="6"/>
    </row>
    <row r="6" spans="1:10" ht="18" x14ac:dyDescent="0.25">
      <c r="A6" s="1"/>
      <c r="B6" s="7" t="s">
        <v>3</v>
      </c>
      <c r="C6" s="8" t="s">
        <v>4</v>
      </c>
      <c r="D6" s="4"/>
      <c r="E6" s="5"/>
      <c r="F6" s="6"/>
    </row>
    <row r="7" spans="1:10" ht="18" x14ac:dyDescent="0.25">
      <c r="A7" s="1"/>
      <c r="B7" s="7" t="s">
        <v>5</v>
      </c>
      <c r="C7" s="9" t="s">
        <v>6</v>
      </c>
      <c r="D7" s="10"/>
      <c r="E7" s="11"/>
      <c r="F7" s="6"/>
    </row>
    <row r="8" spans="1:10" ht="18" x14ac:dyDescent="0.25">
      <c r="A8" s="1"/>
      <c r="B8" s="2" t="s">
        <v>7</v>
      </c>
      <c r="C8" s="12" t="s">
        <v>8</v>
      </c>
      <c r="D8" s="10"/>
      <c r="E8" s="11"/>
      <c r="F8" s="6"/>
    </row>
    <row r="9" spans="1:10" ht="18" x14ac:dyDescent="0.25">
      <c r="A9" s="1"/>
      <c r="B9" s="2" t="s">
        <v>9</v>
      </c>
      <c r="C9" s="12" t="s">
        <v>10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269" t="s">
        <v>11</v>
      </c>
      <c r="B12" s="269" t="s">
        <v>12</v>
      </c>
      <c r="C12" s="271" t="s">
        <v>13</v>
      </c>
      <c r="D12" s="272"/>
      <c r="E12" s="273"/>
    </row>
    <row r="13" spans="1:10" x14ac:dyDescent="0.25">
      <c r="A13" s="270"/>
      <c r="B13" s="270"/>
      <c r="C13" s="13" t="s">
        <v>14</v>
      </c>
      <c r="D13" s="14" t="s">
        <v>15</v>
      </c>
      <c r="E13" s="13" t="s">
        <v>16</v>
      </c>
    </row>
    <row r="14" spans="1:10" s="20" customFormat="1" ht="32.25" customHeight="1" x14ac:dyDescent="0.25">
      <c r="A14" s="15" t="s">
        <v>24</v>
      </c>
      <c r="B14" s="23" t="s">
        <v>25</v>
      </c>
      <c r="C14" s="17"/>
      <c r="D14" s="18">
        <v>2744803.06</v>
      </c>
      <c r="E14" s="19">
        <f>D14</f>
        <v>2744803.06</v>
      </c>
      <c r="H14" s="21"/>
      <c r="I14" s="21"/>
      <c r="J14" s="22"/>
    </row>
    <row r="15" spans="1:10" s="20" customFormat="1" ht="32.25" customHeight="1" x14ac:dyDescent="0.25">
      <c r="A15" s="15" t="s">
        <v>26</v>
      </c>
      <c r="B15" s="23" t="s">
        <v>27</v>
      </c>
      <c r="C15" s="17"/>
      <c r="D15" s="18">
        <v>-2547462.38</v>
      </c>
      <c r="E15" s="19">
        <f t="shared" ref="E15:E16" si="0">D15</f>
        <v>-2547462.38</v>
      </c>
      <c r="H15" s="21"/>
      <c r="I15" s="21"/>
      <c r="J15" s="22"/>
    </row>
    <row r="16" spans="1:10" s="20" customFormat="1" ht="32.25" customHeight="1" x14ac:dyDescent="0.25">
      <c r="A16" s="15" t="s">
        <v>28</v>
      </c>
      <c r="B16" s="16" t="s">
        <v>29</v>
      </c>
      <c r="C16" s="17"/>
      <c r="D16" s="18">
        <v>763683.85599999991</v>
      </c>
      <c r="E16" s="19">
        <f t="shared" si="0"/>
        <v>763683.85599999991</v>
      </c>
      <c r="H16" s="21"/>
      <c r="I16" s="21"/>
      <c r="J16" s="22"/>
    </row>
    <row r="17" spans="1:10" s="20" customFormat="1" x14ac:dyDescent="0.25">
      <c r="A17" s="24"/>
      <c r="B17" s="25"/>
      <c r="C17" s="26"/>
      <c r="D17" s="27"/>
      <c r="E17" s="28"/>
      <c r="H17" s="21"/>
      <c r="I17" s="21"/>
      <c r="J17" s="22"/>
    </row>
    <row r="18" spans="1:10" s="20" customFormat="1" x14ac:dyDescent="0.25">
      <c r="A18" s="24"/>
      <c r="B18" s="25"/>
      <c r="C18" s="26"/>
      <c r="D18" s="27"/>
      <c r="E18" s="28"/>
      <c r="H18" s="21"/>
      <c r="I18" s="21"/>
      <c r="J18" s="22"/>
    </row>
    <row r="19" spans="1:10" s="20" customFormat="1" x14ac:dyDescent="0.25">
      <c r="A19" s="24"/>
      <c r="B19" s="25"/>
      <c r="C19" s="26"/>
      <c r="D19" s="27"/>
      <c r="E19" s="28"/>
      <c r="H19" s="21"/>
      <c r="I19" s="21"/>
      <c r="J19" s="22"/>
    </row>
    <row r="21" spans="1:10" ht="15.75" x14ac:dyDescent="0.25">
      <c r="B21" s="29" t="s">
        <v>17</v>
      </c>
      <c r="C21" s="30">
        <f>SUM(C14:C14)</f>
        <v>0</v>
      </c>
      <c r="D21" s="31">
        <f>SUM(D14:D16)</f>
        <v>961024.53600000008</v>
      </c>
      <c r="E21" s="32">
        <f>SUM(E14:E16)</f>
        <v>961024.53600000008</v>
      </c>
    </row>
    <row r="23" spans="1:10" ht="15.75" x14ac:dyDescent="0.25">
      <c r="B23" s="33" t="s">
        <v>18</v>
      </c>
      <c r="E23" s="34" t="s">
        <v>19</v>
      </c>
    </row>
    <row r="24" spans="1:10" x14ac:dyDescent="0.25">
      <c r="E24" s="35"/>
    </row>
    <row r="25" spans="1:10" x14ac:dyDescent="0.25">
      <c r="E25" s="36"/>
    </row>
    <row r="26" spans="1:10" x14ac:dyDescent="0.25">
      <c r="E26" s="35"/>
    </row>
    <row r="27" spans="1:10" ht="15.75" x14ac:dyDescent="0.25">
      <c r="B27" s="37" t="s">
        <v>20</v>
      </c>
      <c r="E27" s="34" t="s">
        <v>19</v>
      </c>
    </row>
    <row r="28" spans="1:10" x14ac:dyDescent="0.25">
      <c r="E28" s="35"/>
    </row>
    <row r="29" spans="1:10" x14ac:dyDescent="0.25">
      <c r="E29" s="35"/>
    </row>
    <row r="30" spans="1:10" x14ac:dyDescent="0.25">
      <c r="E30" s="35"/>
    </row>
    <row r="31" spans="1:10" ht="15.75" x14ac:dyDescent="0.25">
      <c r="B31" s="37" t="s">
        <v>21</v>
      </c>
      <c r="E31" s="34" t="s">
        <v>19</v>
      </c>
    </row>
    <row r="32" spans="1:10" x14ac:dyDescent="0.25">
      <c r="E32" s="35"/>
    </row>
    <row r="33" spans="2:5" x14ac:dyDescent="0.25">
      <c r="E33" s="35"/>
    </row>
    <row r="34" spans="2:5" x14ac:dyDescent="0.25">
      <c r="E34" s="35"/>
    </row>
    <row r="35" spans="2:5" ht="15.75" x14ac:dyDescent="0.25">
      <c r="B35" s="38" t="s">
        <v>22</v>
      </c>
      <c r="E35" s="34" t="s">
        <v>19</v>
      </c>
    </row>
  </sheetData>
  <mergeCells count="4">
    <mergeCell ref="A2:E2"/>
    <mergeCell ref="A12:A13"/>
    <mergeCell ref="B12:B13"/>
    <mergeCell ref="C12:E12"/>
  </mergeCells>
  <conditionalFormatting sqref="C5">
    <cfRule type="cellIs" dxfId="5" priority="1" stopIfTrue="1" operator="lessThan">
      <formula>0</formula>
    </cfRule>
  </conditionalFormatting>
  <pageMargins left="0.7" right="0.7" top="0.78740157499999996" bottom="0.78740157499999996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29722-DDD2-4D93-8F2B-0B19B5FEAE46}">
  <dimension ref="A1:AH40"/>
  <sheetViews>
    <sheetView view="pageBreakPreview" zoomScale="60" zoomScaleNormal="100" workbookViewId="0">
      <selection activeCell="G31" sqref="G31"/>
    </sheetView>
  </sheetViews>
  <sheetFormatPr defaultRowHeight="15" x14ac:dyDescent="0.25"/>
  <cols>
    <col min="3" max="3" width="46.7109375" customWidth="1"/>
    <col min="6" max="6" width="9.7109375" bestFit="1" customWidth="1"/>
    <col min="7" max="7" width="20.140625" bestFit="1" customWidth="1"/>
    <col min="9" max="9" width="11.42578125" bestFit="1" customWidth="1"/>
    <col min="10" max="10" width="20.5703125" bestFit="1" customWidth="1"/>
    <col min="12" max="12" width="11.42578125" bestFit="1" customWidth="1"/>
    <col min="13" max="13" width="20.5703125" bestFit="1" customWidth="1"/>
  </cols>
  <sheetData>
    <row r="1" spans="1:34" s="43" customFormat="1" ht="39" customHeight="1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8" customHeight="1" x14ac:dyDescent="0.25">
      <c r="A2" s="4"/>
      <c r="B2" s="44"/>
      <c r="C2" s="2" t="s">
        <v>0</v>
      </c>
      <c r="D2" s="3" t="s">
        <v>1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8" customHeight="1" x14ac:dyDescent="0.25">
      <c r="A3" s="4"/>
      <c r="B3" s="44"/>
      <c r="C3" s="2" t="s">
        <v>2</v>
      </c>
      <c r="D3" s="3" t="s">
        <v>613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8" customHeight="1" x14ac:dyDescent="0.25">
      <c r="A4" s="4"/>
      <c r="B4" s="44"/>
      <c r="C4" s="7" t="s">
        <v>3</v>
      </c>
      <c r="D4" s="8" t="s">
        <v>4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8" customHeight="1" x14ac:dyDescent="0.25">
      <c r="A5" s="44"/>
      <c r="B5" s="44"/>
      <c r="C5" s="7" t="s">
        <v>5</v>
      </c>
      <c r="D5" s="9" t="s">
        <v>6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8" customHeight="1" x14ac:dyDescent="0.25">
      <c r="A6" s="44"/>
      <c r="B6" s="44"/>
      <c r="C6" s="2" t="s">
        <v>7</v>
      </c>
      <c r="D6" s="12" t="s">
        <v>8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8" customHeight="1" x14ac:dyDescent="0.25">
      <c r="A7" s="44"/>
      <c r="B7" s="44"/>
      <c r="C7" s="2" t="s">
        <v>9</v>
      </c>
      <c r="D7" s="12" t="s">
        <v>10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10" spans="1:34" s="65" customFormat="1" ht="18" customHeight="1" x14ac:dyDescent="0.25">
      <c r="B10" s="66" t="s">
        <v>30</v>
      </c>
      <c r="C10" s="67"/>
      <c r="E10" s="67"/>
      <c r="F10" s="68"/>
      <c r="G10" s="69"/>
      <c r="H10" s="70"/>
      <c r="I10" s="71"/>
      <c r="J10" s="72"/>
      <c r="K10" s="73"/>
      <c r="L10" s="73"/>
      <c r="M10" s="74"/>
    </row>
    <row r="11" spans="1:34" s="65" customFormat="1" ht="18" customHeight="1" x14ac:dyDescent="0.2">
      <c r="B11" s="75"/>
      <c r="C11" s="75"/>
      <c r="D11" s="75"/>
      <c r="E11" s="76"/>
      <c r="F11" s="77"/>
      <c r="G11" s="78"/>
      <c r="H11" s="79"/>
      <c r="I11" s="80"/>
      <c r="J11" s="72"/>
      <c r="K11" s="73"/>
      <c r="L11" s="73"/>
      <c r="M11" s="74"/>
    </row>
    <row r="12" spans="1:34" s="65" customFormat="1" ht="18" customHeight="1" x14ac:dyDescent="0.25">
      <c r="B12" s="66" t="s">
        <v>31</v>
      </c>
      <c r="C12" s="75"/>
      <c r="D12" s="75"/>
      <c r="E12" s="76"/>
      <c r="F12" s="77"/>
      <c r="G12" s="78"/>
      <c r="H12" s="79"/>
      <c r="I12" s="80"/>
      <c r="J12" s="72"/>
      <c r="K12" s="73"/>
      <c r="L12" s="73"/>
      <c r="M12" s="74"/>
    </row>
    <row r="13" spans="1:34" s="65" customFormat="1" ht="24.95" customHeight="1" x14ac:dyDescent="0.2">
      <c r="A13" s="81"/>
      <c r="B13" s="82"/>
      <c r="C13" s="75"/>
      <c r="D13" s="75"/>
      <c r="E13" s="274" t="s">
        <v>32</v>
      </c>
      <c r="F13" s="274"/>
      <c r="G13" s="274"/>
      <c r="H13" s="275" t="s">
        <v>33</v>
      </c>
      <c r="I13" s="275"/>
      <c r="J13" s="275"/>
      <c r="K13" s="276" t="s">
        <v>16</v>
      </c>
      <c r="L13" s="276"/>
      <c r="M13" s="276"/>
    </row>
    <row r="14" spans="1:34" s="94" customFormat="1" ht="24" customHeight="1" x14ac:dyDescent="0.2">
      <c r="A14" s="83" t="s">
        <v>34</v>
      </c>
      <c r="B14" s="84" t="s">
        <v>35</v>
      </c>
      <c r="C14" s="83" t="s">
        <v>35</v>
      </c>
      <c r="D14" s="84" t="s">
        <v>36</v>
      </c>
      <c r="E14" s="85" t="s">
        <v>37</v>
      </c>
      <c r="F14" s="86" t="s">
        <v>38</v>
      </c>
      <c r="G14" s="87" t="s">
        <v>39</v>
      </c>
      <c r="H14" s="88" t="s">
        <v>37</v>
      </c>
      <c r="I14" s="89" t="s">
        <v>40</v>
      </c>
      <c r="J14" s="90" t="s">
        <v>39</v>
      </c>
      <c r="K14" s="91" t="s">
        <v>37</v>
      </c>
      <c r="L14" s="92" t="s">
        <v>40</v>
      </c>
      <c r="M14" s="93" t="s">
        <v>41</v>
      </c>
    </row>
    <row r="15" spans="1:34" s="94" customFormat="1" ht="24" customHeight="1" x14ac:dyDescent="0.2">
      <c r="A15" s="95"/>
      <c r="B15" s="96" t="s">
        <v>42</v>
      </c>
      <c r="C15" s="97" t="s">
        <v>43</v>
      </c>
      <c r="D15" s="97"/>
      <c r="E15" s="97"/>
      <c r="F15" s="98"/>
      <c r="G15" s="99">
        <f>SUBTOTAL(9,G16:G32)</f>
        <v>0</v>
      </c>
      <c r="H15" s="100"/>
      <c r="I15" s="101"/>
      <c r="J15" s="101"/>
      <c r="K15" s="99"/>
      <c r="L15" s="99"/>
      <c r="M15" s="99"/>
    </row>
    <row r="16" spans="1:34" s="113" customFormat="1" ht="22.9" customHeight="1" x14ac:dyDescent="0.2">
      <c r="A16" s="102"/>
      <c r="B16" s="103" t="s">
        <v>44</v>
      </c>
      <c r="C16" s="104" t="s">
        <v>45</v>
      </c>
      <c r="D16" s="103" t="s">
        <v>46</v>
      </c>
      <c r="E16" s="105"/>
      <c r="F16" s="105">
        <v>257</v>
      </c>
      <c r="G16" s="106">
        <f t="shared" ref="G16:G28" si="0">+E16*F16</f>
        <v>0</v>
      </c>
      <c r="H16" s="107">
        <v>1431.011</v>
      </c>
      <c r="I16" s="108">
        <f>+F16</f>
        <v>257</v>
      </c>
      <c r="J16" s="109">
        <f>+H16*I16</f>
        <v>367769.82699999999</v>
      </c>
      <c r="K16" s="110">
        <f>+H16+E16</f>
        <v>1431.011</v>
      </c>
      <c r="L16" s="111">
        <f>+I16</f>
        <v>257</v>
      </c>
      <c r="M16" s="112">
        <f>+K16*L16</f>
        <v>367769.82699999999</v>
      </c>
    </row>
    <row r="17" spans="1:13" s="113" customFormat="1" ht="22.9" customHeight="1" x14ac:dyDescent="0.2">
      <c r="A17" s="102"/>
      <c r="B17" s="103" t="s">
        <v>47</v>
      </c>
      <c r="C17" s="104" t="s">
        <v>48</v>
      </c>
      <c r="D17" s="103" t="s">
        <v>46</v>
      </c>
      <c r="E17" s="105"/>
      <c r="F17" s="105">
        <v>333</v>
      </c>
      <c r="G17" s="106">
        <f t="shared" si="0"/>
        <v>0</v>
      </c>
      <c r="H17" s="107">
        <v>1431.011</v>
      </c>
      <c r="I17" s="108">
        <f t="shared" ref="I17:I32" si="1">+F17</f>
        <v>333</v>
      </c>
      <c r="J17" s="109">
        <f t="shared" ref="J17:J32" si="2">+H17*I17</f>
        <v>476526.663</v>
      </c>
      <c r="K17" s="110">
        <f t="shared" ref="K17:K32" si="3">+H17+E17</f>
        <v>1431.011</v>
      </c>
      <c r="L17" s="111">
        <f t="shared" ref="L17:L32" si="4">+I17</f>
        <v>333</v>
      </c>
      <c r="M17" s="112">
        <f t="shared" ref="M17:M32" si="5">+K17*L17</f>
        <v>476526.663</v>
      </c>
    </row>
    <row r="18" spans="1:13" s="113" customFormat="1" ht="22.9" customHeight="1" x14ac:dyDescent="0.2">
      <c r="A18" s="102"/>
      <c r="B18" s="103" t="s">
        <v>49</v>
      </c>
      <c r="C18" s="104" t="s">
        <v>50</v>
      </c>
      <c r="D18" s="103" t="s">
        <v>46</v>
      </c>
      <c r="E18" s="105"/>
      <c r="F18" s="105">
        <v>125</v>
      </c>
      <c r="G18" s="106">
        <f t="shared" si="0"/>
        <v>0</v>
      </c>
      <c r="H18" s="107">
        <v>1431.011</v>
      </c>
      <c r="I18" s="108">
        <f t="shared" si="1"/>
        <v>125</v>
      </c>
      <c r="J18" s="109">
        <f t="shared" si="2"/>
        <v>178876.375</v>
      </c>
      <c r="K18" s="110">
        <f t="shared" si="3"/>
        <v>1431.011</v>
      </c>
      <c r="L18" s="111">
        <f t="shared" si="4"/>
        <v>125</v>
      </c>
      <c r="M18" s="112">
        <f t="shared" si="5"/>
        <v>178876.375</v>
      </c>
    </row>
    <row r="19" spans="1:13" s="113" customFormat="1" ht="22.9" customHeight="1" x14ac:dyDescent="0.2">
      <c r="A19" s="102"/>
      <c r="B19" s="103" t="s">
        <v>51</v>
      </c>
      <c r="C19" s="104" t="s">
        <v>52</v>
      </c>
      <c r="D19" s="103" t="s">
        <v>53</v>
      </c>
      <c r="E19" s="105"/>
      <c r="F19" s="105">
        <v>2150</v>
      </c>
      <c r="G19" s="106">
        <f t="shared" si="0"/>
        <v>0</v>
      </c>
      <c r="H19" s="107">
        <v>9</v>
      </c>
      <c r="I19" s="108">
        <f t="shared" si="1"/>
        <v>2150</v>
      </c>
      <c r="J19" s="109">
        <f t="shared" si="2"/>
        <v>19350</v>
      </c>
      <c r="K19" s="110">
        <f t="shared" si="3"/>
        <v>9</v>
      </c>
      <c r="L19" s="111">
        <f t="shared" si="4"/>
        <v>2150</v>
      </c>
      <c r="M19" s="112">
        <f t="shared" si="5"/>
        <v>19350</v>
      </c>
    </row>
    <row r="20" spans="1:13" s="113" customFormat="1" ht="22.9" customHeight="1" x14ac:dyDescent="0.2">
      <c r="A20" s="102"/>
      <c r="B20" s="103" t="s">
        <v>54</v>
      </c>
      <c r="C20" s="104" t="s">
        <v>55</v>
      </c>
      <c r="D20" s="103" t="s">
        <v>53</v>
      </c>
      <c r="E20" s="105"/>
      <c r="F20" s="105">
        <v>1200</v>
      </c>
      <c r="G20" s="106">
        <f t="shared" si="0"/>
        <v>0</v>
      </c>
      <c r="H20" s="107">
        <v>10</v>
      </c>
      <c r="I20" s="108">
        <f t="shared" si="1"/>
        <v>1200</v>
      </c>
      <c r="J20" s="109">
        <f t="shared" si="2"/>
        <v>12000</v>
      </c>
      <c r="K20" s="110">
        <f t="shared" si="3"/>
        <v>10</v>
      </c>
      <c r="L20" s="111">
        <f t="shared" si="4"/>
        <v>1200</v>
      </c>
      <c r="M20" s="112">
        <f t="shared" si="5"/>
        <v>12000</v>
      </c>
    </row>
    <row r="21" spans="1:13" s="113" customFormat="1" ht="22.9" customHeight="1" x14ac:dyDescent="0.2">
      <c r="A21" s="102"/>
      <c r="B21" s="103" t="s">
        <v>56</v>
      </c>
      <c r="C21" s="104" t="s">
        <v>57</v>
      </c>
      <c r="D21" s="103" t="s">
        <v>46</v>
      </c>
      <c r="E21" s="105"/>
      <c r="F21" s="105">
        <v>6.88</v>
      </c>
      <c r="G21" s="106">
        <f t="shared" si="0"/>
        <v>0</v>
      </c>
      <c r="H21" s="107">
        <v>1431.011</v>
      </c>
      <c r="I21" s="108">
        <f t="shared" si="1"/>
        <v>6.88</v>
      </c>
      <c r="J21" s="109">
        <f t="shared" si="2"/>
        <v>9845.3556799999988</v>
      </c>
      <c r="K21" s="110">
        <f t="shared" si="3"/>
        <v>1431.011</v>
      </c>
      <c r="L21" s="111">
        <f t="shared" si="4"/>
        <v>6.88</v>
      </c>
      <c r="M21" s="112">
        <f t="shared" si="5"/>
        <v>9845.3556799999988</v>
      </c>
    </row>
    <row r="22" spans="1:13" s="113" customFormat="1" ht="22.9" customHeight="1" x14ac:dyDescent="0.2">
      <c r="A22" s="102"/>
      <c r="B22" s="103" t="s">
        <v>58</v>
      </c>
      <c r="C22" s="104" t="s">
        <v>59</v>
      </c>
      <c r="D22" s="103" t="s">
        <v>46</v>
      </c>
      <c r="E22" s="105"/>
      <c r="F22" s="105">
        <v>0.8</v>
      </c>
      <c r="G22" s="106">
        <f t="shared" si="0"/>
        <v>0</v>
      </c>
      <c r="H22" s="107">
        <v>1431.011</v>
      </c>
      <c r="I22" s="108">
        <f t="shared" si="1"/>
        <v>0.8</v>
      </c>
      <c r="J22" s="109">
        <f t="shared" si="2"/>
        <v>1144.8088</v>
      </c>
      <c r="K22" s="110">
        <f t="shared" si="3"/>
        <v>1431.011</v>
      </c>
      <c r="L22" s="111">
        <f t="shared" si="4"/>
        <v>0.8</v>
      </c>
      <c r="M22" s="112">
        <f t="shared" si="5"/>
        <v>1144.8088</v>
      </c>
    </row>
    <row r="23" spans="1:13" s="113" customFormat="1" ht="22.9" customHeight="1" x14ac:dyDescent="0.2">
      <c r="A23" s="102"/>
      <c r="B23" s="103" t="s">
        <v>60</v>
      </c>
      <c r="C23" s="104" t="s">
        <v>61</v>
      </c>
      <c r="D23" s="103" t="s">
        <v>62</v>
      </c>
      <c r="E23" s="105"/>
      <c r="F23" s="105">
        <v>429</v>
      </c>
      <c r="G23" s="106">
        <f t="shared" si="0"/>
        <v>0</v>
      </c>
      <c r="H23" s="107">
        <v>644.91640000000007</v>
      </c>
      <c r="I23" s="108">
        <f t="shared" si="1"/>
        <v>429</v>
      </c>
      <c r="J23" s="109">
        <f t="shared" si="2"/>
        <v>276669.13560000004</v>
      </c>
      <c r="K23" s="110">
        <f t="shared" si="3"/>
        <v>644.91640000000007</v>
      </c>
      <c r="L23" s="111">
        <f t="shared" si="4"/>
        <v>429</v>
      </c>
      <c r="M23" s="112">
        <f t="shared" si="5"/>
        <v>276669.13560000004</v>
      </c>
    </row>
    <row r="24" spans="1:13" s="113" customFormat="1" ht="22.9" customHeight="1" x14ac:dyDescent="0.2">
      <c r="A24" s="102"/>
      <c r="B24" s="103" t="s">
        <v>63</v>
      </c>
      <c r="C24" s="104" t="s">
        <v>64</v>
      </c>
      <c r="D24" s="103" t="s">
        <v>65</v>
      </c>
      <c r="E24" s="105"/>
      <c r="F24" s="105">
        <v>3700</v>
      </c>
      <c r="G24" s="106">
        <f t="shared" si="0"/>
        <v>0</v>
      </c>
      <c r="H24" s="107">
        <v>41.329688941073179</v>
      </c>
      <c r="I24" s="108">
        <f t="shared" si="1"/>
        <v>3700</v>
      </c>
      <c r="J24" s="109">
        <f t="shared" si="2"/>
        <v>152919.84908197075</v>
      </c>
      <c r="K24" s="110">
        <f t="shared" si="3"/>
        <v>41.329688941073179</v>
      </c>
      <c r="L24" s="111">
        <f t="shared" si="4"/>
        <v>3700</v>
      </c>
      <c r="M24" s="112">
        <f t="shared" si="5"/>
        <v>152919.84908197075</v>
      </c>
    </row>
    <row r="25" spans="1:13" s="113" customFormat="1" ht="22.9" customHeight="1" x14ac:dyDescent="0.2">
      <c r="A25" s="102"/>
      <c r="B25" s="103"/>
      <c r="C25" s="104"/>
      <c r="D25" s="103"/>
      <c r="E25" s="105"/>
      <c r="F25" s="105"/>
      <c r="G25" s="106"/>
      <c r="H25" s="107">
        <v>0</v>
      </c>
      <c r="I25" s="108">
        <f t="shared" si="1"/>
        <v>0</v>
      </c>
      <c r="J25" s="109">
        <f t="shared" si="2"/>
        <v>0</v>
      </c>
      <c r="K25" s="110">
        <f t="shared" si="3"/>
        <v>0</v>
      </c>
      <c r="L25" s="111">
        <f t="shared" si="4"/>
        <v>0</v>
      </c>
      <c r="M25" s="112">
        <f t="shared" si="5"/>
        <v>0</v>
      </c>
    </row>
    <row r="26" spans="1:13" s="113" customFormat="1" ht="22.9" customHeight="1" x14ac:dyDescent="0.2">
      <c r="A26" s="102" t="s">
        <v>66</v>
      </c>
      <c r="B26" s="103" t="s">
        <v>67</v>
      </c>
      <c r="C26" s="104" t="s">
        <v>68</v>
      </c>
      <c r="D26" s="103" t="s">
        <v>46</v>
      </c>
      <c r="E26" s="105"/>
      <c r="F26" s="105">
        <v>55.24</v>
      </c>
      <c r="G26" s="106">
        <f t="shared" si="0"/>
        <v>0</v>
      </c>
      <c r="H26" s="107">
        <v>468.25</v>
      </c>
      <c r="I26" s="108">
        <f t="shared" si="1"/>
        <v>55.24</v>
      </c>
      <c r="J26" s="109">
        <f t="shared" si="2"/>
        <v>25866.13</v>
      </c>
      <c r="K26" s="110">
        <f t="shared" si="3"/>
        <v>468.25</v>
      </c>
      <c r="L26" s="111">
        <f t="shared" si="4"/>
        <v>55.24</v>
      </c>
      <c r="M26" s="112">
        <f t="shared" si="5"/>
        <v>25866.13</v>
      </c>
    </row>
    <row r="27" spans="1:13" s="113" customFormat="1" ht="22.9" customHeight="1" x14ac:dyDescent="0.2">
      <c r="A27" s="102"/>
      <c r="B27" s="103"/>
      <c r="C27" s="104"/>
      <c r="D27" s="103"/>
      <c r="E27" s="105"/>
      <c r="F27" s="105"/>
      <c r="G27" s="106"/>
      <c r="H27" s="107">
        <v>0</v>
      </c>
      <c r="I27" s="108">
        <f t="shared" si="1"/>
        <v>0</v>
      </c>
      <c r="J27" s="109">
        <f t="shared" si="2"/>
        <v>0</v>
      </c>
      <c r="K27" s="110">
        <f t="shared" si="3"/>
        <v>0</v>
      </c>
      <c r="L27" s="111">
        <f t="shared" si="4"/>
        <v>0</v>
      </c>
      <c r="M27" s="112">
        <f t="shared" si="5"/>
        <v>0</v>
      </c>
    </row>
    <row r="28" spans="1:13" s="113" customFormat="1" ht="22.9" customHeight="1" x14ac:dyDescent="0.2">
      <c r="A28" s="102" t="s">
        <v>69</v>
      </c>
      <c r="B28" s="103" t="s">
        <v>70</v>
      </c>
      <c r="C28" s="104" t="s">
        <v>71</v>
      </c>
      <c r="D28" s="103" t="s">
        <v>65</v>
      </c>
      <c r="E28" s="105"/>
      <c r="F28" s="105">
        <v>205.47</v>
      </c>
      <c r="G28" s="106">
        <f t="shared" si="0"/>
        <v>0</v>
      </c>
      <c r="H28" s="107">
        <v>59.935999999999993</v>
      </c>
      <c r="I28" s="108">
        <f t="shared" si="1"/>
        <v>205.47</v>
      </c>
      <c r="J28" s="109">
        <f t="shared" si="2"/>
        <v>12315.049919999998</v>
      </c>
      <c r="K28" s="110">
        <f t="shared" si="3"/>
        <v>59.935999999999993</v>
      </c>
      <c r="L28" s="111">
        <f t="shared" si="4"/>
        <v>205.47</v>
      </c>
      <c r="M28" s="112">
        <f t="shared" si="5"/>
        <v>12315.049919999998</v>
      </c>
    </row>
    <row r="29" spans="1:13" s="113" customFormat="1" ht="22.9" customHeight="1" x14ac:dyDescent="0.2">
      <c r="A29" s="102" t="s">
        <v>72</v>
      </c>
      <c r="B29" s="103" t="s">
        <v>73</v>
      </c>
      <c r="C29" s="104" t="s">
        <v>74</v>
      </c>
      <c r="D29" s="103" t="s">
        <v>46</v>
      </c>
      <c r="E29" s="105"/>
      <c r="F29" s="105">
        <v>396.71</v>
      </c>
      <c r="G29" s="106">
        <f>+E29*F29</f>
        <v>0</v>
      </c>
      <c r="H29" s="107">
        <v>2118.2461904761903</v>
      </c>
      <c r="I29" s="108">
        <f t="shared" si="1"/>
        <v>396.71</v>
      </c>
      <c r="J29" s="109">
        <f t="shared" si="2"/>
        <v>840329.44622380938</v>
      </c>
      <c r="K29" s="110">
        <f t="shared" si="3"/>
        <v>2118.2461904761903</v>
      </c>
      <c r="L29" s="111">
        <f t="shared" si="4"/>
        <v>396.71</v>
      </c>
      <c r="M29" s="112">
        <f t="shared" si="5"/>
        <v>840329.44622380938</v>
      </c>
    </row>
    <row r="30" spans="1:13" s="113" customFormat="1" ht="22.9" customHeight="1" x14ac:dyDescent="0.2">
      <c r="A30" s="102" t="s">
        <v>75</v>
      </c>
      <c r="B30" s="103" t="s">
        <v>76</v>
      </c>
      <c r="C30" s="104" t="s">
        <v>77</v>
      </c>
      <c r="D30" s="103" t="s">
        <v>46</v>
      </c>
      <c r="E30" s="105"/>
      <c r="F30" s="105">
        <v>20.62</v>
      </c>
      <c r="G30" s="106">
        <f>+E30*F30</f>
        <v>0</v>
      </c>
      <c r="H30" s="107">
        <v>2118.2461904761899</v>
      </c>
      <c r="I30" s="108">
        <f t="shared" si="1"/>
        <v>20.62</v>
      </c>
      <c r="J30" s="109">
        <f t="shared" si="2"/>
        <v>43678.236447619034</v>
      </c>
      <c r="K30" s="110">
        <f t="shared" si="3"/>
        <v>2118.2461904761899</v>
      </c>
      <c r="L30" s="111">
        <f t="shared" si="4"/>
        <v>20.62</v>
      </c>
      <c r="M30" s="112">
        <f t="shared" si="5"/>
        <v>43678.236447619034</v>
      </c>
    </row>
    <row r="31" spans="1:13" s="119" customFormat="1" ht="23.45" customHeight="1" x14ac:dyDescent="0.2">
      <c r="A31" s="102" t="s">
        <v>78</v>
      </c>
      <c r="B31" s="114" t="s">
        <v>79</v>
      </c>
      <c r="C31" s="115" t="s">
        <v>80</v>
      </c>
      <c r="D31" s="75" t="s">
        <v>81</v>
      </c>
      <c r="E31" s="116"/>
      <c r="F31" s="117">
        <v>4829</v>
      </c>
      <c r="G31" s="106">
        <f t="shared" ref="G31" si="6">ROUND(F31*E31,2)</f>
        <v>0</v>
      </c>
      <c r="H31" s="107">
        <v>63.31</v>
      </c>
      <c r="I31" s="108">
        <f t="shared" ref="I31" si="7">F31</f>
        <v>4829</v>
      </c>
      <c r="J31" s="109">
        <f t="shared" ref="J31" si="8">ROUND(I31*H31,2)</f>
        <v>305723.99</v>
      </c>
      <c r="K31" s="110">
        <f t="shared" ref="K31" si="9">E31+H31</f>
        <v>63.31</v>
      </c>
      <c r="L31" s="111">
        <f t="shared" ref="L31" si="10">F31</f>
        <v>4829</v>
      </c>
      <c r="M31" s="118">
        <f t="shared" ref="M31" si="11">ROUND(L31*K31,2)</f>
        <v>305723.99</v>
      </c>
    </row>
    <row r="32" spans="1:13" s="113" customFormat="1" ht="22.9" customHeight="1" x14ac:dyDescent="0.2">
      <c r="A32" s="102" t="s">
        <v>82</v>
      </c>
      <c r="B32" s="103" t="s">
        <v>83</v>
      </c>
      <c r="C32" s="104" t="s">
        <v>84</v>
      </c>
      <c r="D32" s="103" t="s">
        <v>65</v>
      </c>
      <c r="E32" s="105"/>
      <c r="F32" s="105">
        <v>363.5</v>
      </c>
      <c r="G32" s="106">
        <f>ROUND(F32*E32,2)</f>
        <v>0</v>
      </c>
      <c r="H32" s="107">
        <v>59.94</v>
      </c>
      <c r="I32" s="108">
        <f t="shared" si="1"/>
        <v>363.5</v>
      </c>
      <c r="J32" s="109">
        <f t="shared" si="2"/>
        <v>21788.19</v>
      </c>
      <c r="K32" s="110">
        <f t="shared" si="3"/>
        <v>59.94</v>
      </c>
      <c r="L32" s="111">
        <f t="shared" si="4"/>
        <v>363.5</v>
      </c>
      <c r="M32" s="112">
        <f t="shared" si="5"/>
        <v>21788.19</v>
      </c>
    </row>
    <row r="33" spans="1:13" s="113" customFormat="1" ht="10.15" customHeight="1" x14ac:dyDescent="0.2">
      <c r="A33" s="103"/>
      <c r="B33" s="103"/>
      <c r="C33" s="103"/>
      <c r="D33" s="103"/>
      <c r="E33" s="105"/>
      <c r="F33" s="105"/>
      <c r="G33" s="120"/>
      <c r="H33" s="121"/>
      <c r="I33" s="122"/>
      <c r="J33" s="123"/>
      <c r="K33" s="124"/>
      <c r="L33" s="125"/>
      <c r="M33" s="112"/>
    </row>
    <row r="34" spans="1:13" s="113" customFormat="1" ht="24" customHeight="1" x14ac:dyDescent="0.2">
      <c r="A34" s="103"/>
      <c r="B34" s="103"/>
      <c r="C34" s="103"/>
      <c r="D34" s="103"/>
      <c r="E34" s="105"/>
      <c r="F34" s="105"/>
      <c r="G34" s="120"/>
      <c r="H34" s="121"/>
      <c r="I34" s="122"/>
      <c r="J34" s="123"/>
      <c r="K34" s="124"/>
      <c r="L34" s="125"/>
      <c r="M34" s="112"/>
    </row>
    <row r="35" spans="1:13" s="126" customFormat="1" ht="12.75" thickBot="1" x14ac:dyDescent="0.3"/>
    <row r="36" spans="1:13" ht="16.5" thickBot="1" x14ac:dyDescent="0.3">
      <c r="B36" s="233"/>
      <c r="C36" s="234" t="s">
        <v>614</v>
      </c>
      <c r="D36" s="235"/>
      <c r="E36" s="236"/>
      <c r="F36" s="237"/>
      <c r="G36" s="238">
        <f>SUBTOTAL(9,G13:G34)</f>
        <v>0</v>
      </c>
      <c r="H36" s="239"/>
      <c r="I36" s="239"/>
      <c r="J36" s="240">
        <f>SUBTOTAL(9,J14:J34)</f>
        <v>2744803.0567533984</v>
      </c>
      <c r="K36" s="239"/>
      <c r="L36" s="239"/>
      <c r="M36" s="241">
        <f>SUBTOTAL(9,M14:M34)</f>
        <v>2744803.0567533984</v>
      </c>
    </row>
    <row r="37" spans="1:13" ht="15.75" x14ac:dyDescent="0.25">
      <c r="B37" s="243"/>
      <c r="C37" s="244"/>
      <c r="D37" s="245"/>
      <c r="E37" s="246"/>
      <c r="F37" s="247"/>
      <c r="G37" s="248"/>
      <c r="H37" s="249"/>
      <c r="I37" s="250"/>
      <c r="J37" s="251"/>
      <c r="K37" s="252"/>
      <c r="L37" s="252"/>
      <c r="M37" s="253"/>
    </row>
    <row r="38" spans="1:13" ht="15.75" x14ac:dyDescent="0.25">
      <c r="B38" s="33" t="s">
        <v>18</v>
      </c>
      <c r="C38" s="37" t="s">
        <v>615</v>
      </c>
      <c r="D38" s="254"/>
      <c r="E38" s="255"/>
      <c r="F38" s="254"/>
      <c r="G38" s="37" t="s">
        <v>20</v>
      </c>
      <c r="H38" s="249"/>
      <c r="I38" s="256"/>
      <c r="J38" s="251"/>
      <c r="K38" s="38" t="s">
        <v>22</v>
      </c>
      <c r="L38" s="253"/>
      <c r="M38" s="253"/>
    </row>
    <row r="39" spans="1:13" ht="15.75" x14ac:dyDescent="0.25">
      <c r="B39" s="33"/>
      <c r="C39" s="37"/>
      <c r="D39" s="254"/>
      <c r="E39" s="255"/>
      <c r="F39" s="254"/>
      <c r="G39" s="37"/>
      <c r="H39" s="249"/>
      <c r="I39" s="256"/>
      <c r="J39" s="251"/>
      <c r="K39" s="38"/>
      <c r="L39" s="253"/>
      <c r="M39" s="253"/>
    </row>
    <row r="40" spans="1:13" ht="15.75" x14ac:dyDescent="0.25">
      <c r="B40" s="33" t="s">
        <v>19</v>
      </c>
      <c r="C40" s="33" t="s">
        <v>616</v>
      </c>
      <c r="D40" s="254"/>
      <c r="E40" s="255"/>
      <c r="F40" s="254"/>
      <c r="G40" s="33" t="s">
        <v>19</v>
      </c>
      <c r="H40" s="249"/>
      <c r="I40" s="256"/>
      <c r="J40" s="251"/>
      <c r="K40" s="33" t="s">
        <v>19</v>
      </c>
      <c r="L40" s="253"/>
      <c r="M40" s="253"/>
    </row>
  </sheetData>
  <mergeCells count="3">
    <mergeCell ref="E13:G13"/>
    <mergeCell ref="H13:J13"/>
    <mergeCell ref="K13:M13"/>
  </mergeCells>
  <conditionalFormatting sqref="AB1:AH1 A1:Z1">
    <cfRule type="cellIs" dxfId="4" priority="3" stopIfTrue="1" operator="lessThan">
      <formula>0</formula>
    </cfRule>
  </conditionalFormatting>
  <conditionalFormatting sqref="D3">
    <cfRule type="cellIs" dxfId="3" priority="1" stopIfTrue="1" operator="lessThan">
      <formula>0</formula>
    </cfRule>
  </conditionalFormatting>
  <pageMargins left="0.7" right="0.7" top="0.78740157499999996" bottom="0.78740157499999996" header="0.3" footer="0.3"/>
  <pageSetup paperSize="9" scale="6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5CE2-A19C-4AFB-BD56-5CDF415F1DC2}">
  <dimension ref="A1:P1258"/>
  <sheetViews>
    <sheetView view="pageBreakPreview" zoomScale="60" zoomScaleNormal="80" workbookViewId="0">
      <selection activeCell="G18" sqref="G18"/>
    </sheetView>
  </sheetViews>
  <sheetFormatPr defaultColWidth="8" defaultRowHeight="15" x14ac:dyDescent="0.25"/>
  <cols>
    <col min="1" max="1" width="1.42578125" customWidth="1"/>
    <col min="2" max="2" width="3.5703125" customWidth="1"/>
    <col min="3" max="3" width="3.7109375" customWidth="1"/>
    <col min="4" max="4" width="14.7109375" customWidth="1"/>
    <col min="5" max="5" width="73.7109375" customWidth="1"/>
    <col min="6" max="6" width="6" customWidth="1"/>
    <col min="7" max="7" width="9.85546875" customWidth="1"/>
    <col min="8" max="8" width="11" customWidth="1"/>
    <col min="9" max="9" width="21.5703125" style="220" bestFit="1" customWidth="1"/>
    <col min="10" max="10" width="11.85546875" customWidth="1"/>
    <col min="11" max="11" width="11" customWidth="1"/>
    <col min="12" max="12" width="23.140625" bestFit="1" customWidth="1"/>
    <col min="13" max="13" width="11.5703125" customWidth="1"/>
    <col min="14" max="14" width="11" customWidth="1"/>
    <col min="15" max="15" width="23" bestFit="1" customWidth="1"/>
    <col min="16" max="16" width="20.42578125" hidden="1" customWidth="1"/>
    <col min="17" max="22" width="0" hidden="1" customWidth="1"/>
  </cols>
  <sheetData>
    <row r="1" spans="2:16" ht="18.95" customHeight="1" x14ac:dyDescent="0.25">
      <c r="E1" s="2"/>
      <c r="F1" s="3"/>
      <c r="G1" s="152"/>
      <c r="I1" s="153"/>
    </row>
    <row r="2" spans="2:16" s="152" customFormat="1" ht="18" customHeight="1" x14ac:dyDescent="0.2">
      <c r="D2" s="10"/>
      <c r="E2" s="2" t="s">
        <v>0</v>
      </c>
      <c r="F2" s="3" t="s">
        <v>1</v>
      </c>
      <c r="H2" s="6"/>
      <c r="I2" s="154"/>
      <c r="J2" s="155"/>
      <c r="K2" s="155"/>
      <c r="L2" s="156"/>
      <c r="M2" s="157"/>
      <c r="N2" s="157"/>
    </row>
    <row r="3" spans="2:16" s="152" customFormat="1" ht="18" customHeight="1" x14ac:dyDescent="0.2">
      <c r="D3" s="10"/>
      <c r="E3" s="2" t="s">
        <v>2</v>
      </c>
      <c r="F3" s="3" t="s">
        <v>613</v>
      </c>
      <c r="G3" s="10"/>
      <c r="H3" s="6"/>
      <c r="I3" s="154"/>
      <c r="J3" s="155"/>
      <c r="K3" s="155"/>
      <c r="L3" s="156"/>
      <c r="M3" s="157"/>
      <c r="N3" s="157"/>
    </row>
    <row r="4" spans="2:16" s="10" customFormat="1" ht="18" customHeight="1" x14ac:dyDescent="0.2">
      <c r="E4" s="7" t="s">
        <v>3</v>
      </c>
      <c r="F4" s="8" t="s">
        <v>4</v>
      </c>
      <c r="H4" s="6"/>
      <c r="I4" s="158"/>
      <c r="J4" s="159"/>
      <c r="K4" s="159"/>
      <c r="L4" s="160"/>
      <c r="M4" s="161"/>
      <c r="N4" s="161"/>
    </row>
    <row r="5" spans="2:16" s="10" customFormat="1" ht="18" customHeight="1" x14ac:dyDescent="0.2">
      <c r="E5" s="7" t="s">
        <v>5</v>
      </c>
      <c r="F5" s="9" t="s">
        <v>6</v>
      </c>
      <c r="H5" s="6"/>
      <c r="I5" s="158"/>
      <c r="J5" s="159"/>
      <c r="K5" s="159"/>
      <c r="L5" s="160"/>
      <c r="M5" s="161"/>
      <c r="N5" s="161"/>
    </row>
    <row r="6" spans="2:16" s="10" customFormat="1" ht="18" customHeight="1" x14ac:dyDescent="0.2">
      <c r="E6" s="2" t="s">
        <v>7</v>
      </c>
      <c r="F6" s="12" t="s">
        <v>8</v>
      </c>
      <c r="H6" s="6"/>
      <c r="I6" s="158"/>
      <c r="J6" s="159"/>
      <c r="K6" s="159"/>
      <c r="L6" s="160"/>
      <c r="M6" s="161"/>
      <c r="N6" s="161"/>
    </row>
    <row r="7" spans="2:16" s="10" customFormat="1" ht="18" customHeight="1" x14ac:dyDescent="0.2">
      <c r="E7" s="2" t="s">
        <v>9</v>
      </c>
      <c r="F7" s="12" t="s">
        <v>10</v>
      </c>
      <c r="G7" s="162"/>
      <c r="H7" s="6"/>
      <c r="I7" s="158"/>
      <c r="J7" s="159"/>
      <c r="K7" s="159"/>
      <c r="L7" s="160"/>
      <c r="M7" s="161"/>
      <c r="N7" s="161"/>
    </row>
    <row r="8" spans="2:16" s="153" customFormat="1" ht="18" customHeight="1" x14ac:dyDescent="0.25">
      <c r="C8" s="163"/>
      <c r="D8" s="66" t="s">
        <v>619</v>
      </c>
      <c r="E8" s="2"/>
      <c r="F8" s="12"/>
      <c r="G8" s="162"/>
      <c r="J8" s="164"/>
      <c r="K8" s="164"/>
      <c r="L8" s="165"/>
      <c r="O8" s="166"/>
    </row>
    <row r="9" spans="2:16" s="167" customFormat="1" ht="20.100000000000001" customHeight="1" x14ac:dyDescent="0.2">
      <c r="B9" s="168"/>
      <c r="C9" s="169"/>
      <c r="D9" s="169"/>
      <c r="E9" s="169"/>
      <c r="F9" s="169"/>
      <c r="G9" s="277" t="s">
        <v>97</v>
      </c>
      <c r="H9" s="170"/>
      <c r="I9" s="279" t="s">
        <v>98</v>
      </c>
      <c r="J9" s="281" t="s">
        <v>99</v>
      </c>
      <c r="K9" s="281"/>
      <c r="L9" s="281"/>
      <c r="M9" s="282" t="s">
        <v>100</v>
      </c>
      <c r="N9" s="282"/>
      <c r="O9" s="282"/>
    </row>
    <row r="10" spans="2:16" s="167" customFormat="1" ht="24" customHeight="1" x14ac:dyDescent="0.2">
      <c r="B10" s="171"/>
      <c r="C10" s="172" t="s">
        <v>101</v>
      </c>
      <c r="D10" s="172" t="s">
        <v>102</v>
      </c>
      <c r="E10" s="172" t="s">
        <v>103</v>
      </c>
      <c r="F10" s="172" t="s">
        <v>36</v>
      </c>
      <c r="G10" s="278"/>
      <c r="H10" s="173" t="s">
        <v>104</v>
      </c>
      <c r="I10" s="280"/>
      <c r="J10" s="174" t="s">
        <v>105</v>
      </c>
      <c r="K10" s="174"/>
      <c r="L10" s="175" t="s">
        <v>106</v>
      </c>
      <c r="M10" s="176" t="s">
        <v>105</v>
      </c>
      <c r="N10" s="176"/>
      <c r="O10" s="177" t="s">
        <v>106</v>
      </c>
      <c r="P10" s="178" t="s">
        <v>107</v>
      </c>
    </row>
    <row r="12" spans="2:16" x14ac:dyDescent="0.25">
      <c r="D12" s="221"/>
      <c r="E12" s="221"/>
      <c r="G12" s="222"/>
      <c r="I12" s="223"/>
      <c r="J12" s="221"/>
      <c r="K12" s="221"/>
    </row>
    <row r="13" spans="2:16" ht="15.75" x14ac:dyDescent="0.25">
      <c r="B13" s="179" t="s">
        <v>332</v>
      </c>
      <c r="C13" s="20"/>
      <c r="D13" s="20"/>
      <c r="E13" s="20"/>
      <c r="F13" s="20"/>
      <c r="G13" s="20"/>
      <c r="H13" s="20"/>
      <c r="I13" s="180">
        <v>728120.67999999982</v>
      </c>
      <c r="J13" s="20"/>
      <c r="K13" s="20"/>
      <c r="L13" s="20"/>
      <c r="M13" s="20"/>
      <c r="N13" s="20"/>
      <c r="O13" s="20"/>
    </row>
    <row r="14" spans="2:16" ht="15.75" x14ac:dyDescent="0.25">
      <c r="B14" s="185"/>
      <c r="C14" s="186" t="s">
        <v>108</v>
      </c>
      <c r="D14" s="187" t="s">
        <v>109</v>
      </c>
      <c r="E14" s="187" t="s">
        <v>110</v>
      </c>
      <c r="F14" s="185"/>
      <c r="G14" s="185"/>
      <c r="H14" s="185"/>
      <c r="I14" s="188">
        <v>728120.67999999982</v>
      </c>
      <c r="J14" s="185"/>
      <c r="K14" s="185"/>
      <c r="L14" s="185"/>
      <c r="M14" s="185"/>
      <c r="N14" s="185"/>
      <c r="O14" s="185"/>
    </row>
    <row r="15" spans="2:16" x14ac:dyDescent="0.25">
      <c r="B15" s="185"/>
      <c r="C15" s="186" t="s">
        <v>108</v>
      </c>
      <c r="D15" s="189" t="s">
        <v>111</v>
      </c>
      <c r="E15" s="189" t="s">
        <v>112</v>
      </c>
      <c r="F15" s="185"/>
      <c r="G15" s="185"/>
      <c r="H15" s="185"/>
      <c r="I15" s="190">
        <v>380675.04</v>
      </c>
      <c r="J15" s="185"/>
      <c r="K15" s="185"/>
      <c r="L15" s="185"/>
      <c r="M15" s="185"/>
      <c r="N15" s="185"/>
      <c r="O15" s="185"/>
    </row>
    <row r="16" spans="2:16" ht="36" x14ac:dyDescent="0.25">
      <c r="B16" s="191" t="s">
        <v>111</v>
      </c>
      <c r="C16" s="191" t="s">
        <v>113</v>
      </c>
      <c r="D16" s="192" t="s">
        <v>118</v>
      </c>
      <c r="E16" s="193" t="s">
        <v>119</v>
      </c>
      <c r="F16" s="194" t="s">
        <v>46</v>
      </c>
      <c r="G16" s="195">
        <v>37.664000000000001</v>
      </c>
      <c r="H16" s="196">
        <v>21.04</v>
      </c>
      <c r="I16" s="197">
        <v>792.45</v>
      </c>
      <c r="J16" s="198"/>
      <c r="K16" s="198">
        <f>+H16</f>
        <v>21.04</v>
      </c>
      <c r="L16" s="199">
        <f>ROUND(J16*K16,2)</f>
        <v>0</v>
      </c>
      <c r="M16" s="200">
        <f>+G16+J16</f>
        <v>37.664000000000001</v>
      </c>
      <c r="N16" s="200">
        <f>+K16</f>
        <v>21.04</v>
      </c>
      <c r="O16" s="201">
        <f>ROUND(M16*N16,2)</f>
        <v>792.45</v>
      </c>
    </row>
    <row r="17" spans="2:15" ht="36" x14ac:dyDescent="0.25">
      <c r="B17" s="191" t="s">
        <v>114</v>
      </c>
      <c r="C17" s="191" t="s">
        <v>113</v>
      </c>
      <c r="D17" s="192" t="s">
        <v>121</v>
      </c>
      <c r="E17" s="193" t="s">
        <v>122</v>
      </c>
      <c r="F17" s="194" t="s">
        <v>46</v>
      </c>
      <c r="G17" s="195">
        <v>5.5</v>
      </c>
      <c r="H17" s="196">
        <v>26.3</v>
      </c>
      <c r="I17" s="197">
        <v>144.65</v>
      </c>
      <c r="J17" s="198"/>
      <c r="K17" s="198">
        <f t="shared" ref="K17:K80" si="0">+H17</f>
        <v>26.3</v>
      </c>
      <c r="L17" s="199">
        <f t="shared" ref="L17:L80" si="1">ROUND(J17*K17,2)</f>
        <v>0</v>
      </c>
      <c r="M17" s="200">
        <f t="shared" ref="M17:M80" si="2">+G17+J17</f>
        <v>5.5</v>
      </c>
      <c r="N17" s="200">
        <f t="shared" ref="N17:N80" si="3">+K17</f>
        <v>26.3</v>
      </c>
      <c r="O17" s="201">
        <f t="shared" ref="O17:O80" si="4">ROUND(M17*N17,2)</f>
        <v>144.65</v>
      </c>
    </row>
    <row r="18" spans="2:15" ht="36" x14ac:dyDescent="0.25">
      <c r="B18" s="191" t="s">
        <v>117</v>
      </c>
      <c r="C18" s="191" t="s">
        <v>113</v>
      </c>
      <c r="D18" s="192" t="s">
        <v>115</v>
      </c>
      <c r="E18" s="193" t="s">
        <v>116</v>
      </c>
      <c r="F18" s="194" t="s">
        <v>46</v>
      </c>
      <c r="G18" s="195">
        <v>5.5</v>
      </c>
      <c r="H18" s="196">
        <v>40.770000000000003</v>
      </c>
      <c r="I18" s="197">
        <v>224.24</v>
      </c>
      <c r="J18" s="198"/>
      <c r="K18" s="198">
        <f t="shared" si="0"/>
        <v>40.770000000000003</v>
      </c>
      <c r="L18" s="199">
        <f t="shared" si="1"/>
        <v>0</v>
      </c>
      <c r="M18" s="200">
        <f t="shared" si="2"/>
        <v>5.5</v>
      </c>
      <c r="N18" s="200">
        <f t="shared" si="3"/>
        <v>40.770000000000003</v>
      </c>
      <c r="O18" s="201">
        <f t="shared" si="4"/>
        <v>224.24</v>
      </c>
    </row>
    <row r="19" spans="2:15" ht="36" x14ac:dyDescent="0.25">
      <c r="B19" s="191" t="s">
        <v>120</v>
      </c>
      <c r="C19" s="191" t="s">
        <v>113</v>
      </c>
      <c r="D19" s="192" t="s">
        <v>124</v>
      </c>
      <c r="E19" s="193" t="s">
        <v>125</v>
      </c>
      <c r="F19" s="194" t="s">
        <v>46</v>
      </c>
      <c r="G19" s="195">
        <v>5.5</v>
      </c>
      <c r="H19" s="196">
        <v>39.46</v>
      </c>
      <c r="I19" s="197">
        <v>217.03</v>
      </c>
      <c r="J19" s="198"/>
      <c r="K19" s="198">
        <f t="shared" si="0"/>
        <v>39.46</v>
      </c>
      <c r="L19" s="199">
        <f t="shared" si="1"/>
        <v>0</v>
      </c>
      <c r="M19" s="200">
        <f t="shared" si="2"/>
        <v>5.5</v>
      </c>
      <c r="N19" s="200">
        <f t="shared" si="3"/>
        <v>39.46</v>
      </c>
      <c r="O19" s="201">
        <f t="shared" si="4"/>
        <v>217.03</v>
      </c>
    </row>
    <row r="20" spans="2:15" ht="24" x14ac:dyDescent="0.25">
      <c r="B20" s="191" t="s">
        <v>123</v>
      </c>
      <c r="C20" s="191" t="s">
        <v>113</v>
      </c>
      <c r="D20" s="192" t="s">
        <v>67</v>
      </c>
      <c r="E20" s="193" t="s">
        <v>68</v>
      </c>
      <c r="F20" s="194" t="s">
        <v>46</v>
      </c>
      <c r="G20" s="195">
        <v>8.5</v>
      </c>
      <c r="H20" s="196">
        <v>55.24</v>
      </c>
      <c r="I20" s="197">
        <v>469.54</v>
      </c>
      <c r="J20" s="198">
        <v>-3</v>
      </c>
      <c r="K20" s="198">
        <f t="shared" si="0"/>
        <v>55.24</v>
      </c>
      <c r="L20" s="199">
        <f t="shared" si="1"/>
        <v>-165.72</v>
      </c>
      <c r="M20" s="200">
        <f t="shared" si="2"/>
        <v>5.5</v>
      </c>
      <c r="N20" s="200">
        <f t="shared" si="3"/>
        <v>55.24</v>
      </c>
      <c r="O20" s="201">
        <f t="shared" si="4"/>
        <v>303.82</v>
      </c>
    </row>
    <row r="21" spans="2:15" ht="48" x14ac:dyDescent="0.25">
      <c r="B21" s="191" t="s">
        <v>126</v>
      </c>
      <c r="C21" s="191" t="s">
        <v>113</v>
      </c>
      <c r="D21" s="192" t="s">
        <v>128</v>
      </c>
      <c r="E21" s="193" t="s">
        <v>129</v>
      </c>
      <c r="F21" s="194" t="s">
        <v>130</v>
      </c>
      <c r="G21" s="195">
        <v>9.9</v>
      </c>
      <c r="H21" s="196">
        <v>170.98</v>
      </c>
      <c r="I21" s="197">
        <v>1692.7</v>
      </c>
      <c r="J21" s="198"/>
      <c r="K21" s="198">
        <f t="shared" si="0"/>
        <v>170.98</v>
      </c>
      <c r="L21" s="199">
        <f t="shared" si="1"/>
        <v>0</v>
      </c>
      <c r="M21" s="200">
        <f t="shared" si="2"/>
        <v>9.9</v>
      </c>
      <c r="N21" s="200">
        <f t="shared" si="3"/>
        <v>170.98</v>
      </c>
      <c r="O21" s="201">
        <f t="shared" si="4"/>
        <v>1692.7</v>
      </c>
    </row>
    <row r="22" spans="2:15" ht="48" x14ac:dyDescent="0.25">
      <c r="B22" s="191" t="s">
        <v>127</v>
      </c>
      <c r="C22" s="191" t="s">
        <v>113</v>
      </c>
      <c r="D22" s="192" t="s">
        <v>131</v>
      </c>
      <c r="E22" s="193" t="s">
        <v>132</v>
      </c>
      <c r="F22" s="194" t="s">
        <v>130</v>
      </c>
      <c r="G22" s="195">
        <v>5.5</v>
      </c>
      <c r="H22" s="196">
        <v>147.30000000000001</v>
      </c>
      <c r="I22" s="197">
        <v>810.15</v>
      </c>
      <c r="J22" s="198"/>
      <c r="K22" s="198">
        <f t="shared" si="0"/>
        <v>147.30000000000001</v>
      </c>
      <c r="L22" s="199">
        <f t="shared" si="1"/>
        <v>0</v>
      </c>
      <c r="M22" s="200">
        <f t="shared" si="2"/>
        <v>5.5</v>
      </c>
      <c r="N22" s="200">
        <f t="shared" si="3"/>
        <v>147.30000000000001</v>
      </c>
      <c r="O22" s="201">
        <f t="shared" si="4"/>
        <v>810.15</v>
      </c>
    </row>
    <row r="23" spans="2:15" ht="24" x14ac:dyDescent="0.25">
      <c r="B23" s="191" t="s">
        <v>66</v>
      </c>
      <c r="C23" s="191" t="s">
        <v>113</v>
      </c>
      <c r="D23" s="192" t="s">
        <v>333</v>
      </c>
      <c r="E23" s="193" t="s">
        <v>334</v>
      </c>
      <c r="F23" s="194" t="s">
        <v>81</v>
      </c>
      <c r="G23" s="195">
        <v>5.5469999999999997</v>
      </c>
      <c r="H23" s="196">
        <v>57.87</v>
      </c>
      <c r="I23" s="197">
        <v>321</v>
      </c>
      <c r="J23" s="198"/>
      <c r="K23" s="198">
        <f t="shared" si="0"/>
        <v>57.87</v>
      </c>
      <c r="L23" s="199">
        <f t="shared" si="1"/>
        <v>0</v>
      </c>
      <c r="M23" s="200">
        <f t="shared" si="2"/>
        <v>5.5469999999999997</v>
      </c>
      <c r="N23" s="200">
        <f t="shared" si="3"/>
        <v>57.87</v>
      </c>
      <c r="O23" s="201">
        <f t="shared" si="4"/>
        <v>321</v>
      </c>
    </row>
    <row r="24" spans="2:15" ht="24" x14ac:dyDescent="0.25">
      <c r="B24" s="191" t="s">
        <v>133</v>
      </c>
      <c r="C24" s="191" t="s">
        <v>113</v>
      </c>
      <c r="D24" s="192" t="s">
        <v>134</v>
      </c>
      <c r="E24" s="193" t="s">
        <v>135</v>
      </c>
      <c r="F24" s="194" t="s">
        <v>81</v>
      </c>
      <c r="G24" s="195">
        <v>60.64</v>
      </c>
      <c r="H24" s="196">
        <v>257.77999999999997</v>
      </c>
      <c r="I24" s="197">
        <v>15631.78</v>
      </c>
      <c r="J24" s="198"/>
      <c r="K24" s="198">
        <f t="shared" si="0"/>
        <v>257.77999999999997</v>
      </c>
      <c r="L24" s="199">
        <f t="shared" si="1"/>
        <v>0</v>
      </c>
      <c r="M24" s="200">
        <f t="shared" si="2"/>
        <v>60.64</v>
      </c>
      <c r="N24" s="200">
        <f t="shared" si="3"/>
        <v>257.77999999999997</v>
      </c>
      <c r="O24" s="201">
        <f t="shared" si="4"/>
        <v>15631.78</v>
      </c>
    </row>
    <row r="25" spans="2:15" ht="24" x14ac:dyDescent="0.25">
      <c r="B25" s="191" t="s">
        <v>136</v>
      </c>
      <c r="C25" s="191" t="s">
        <v>113</v>
      </c>
      <c r="D25" s="192" t="s">
        <v>137</v>
      </c>
      <c r="E25" s="193" t="s">
        <v>138</v>
      </c>
      <c r="F25" s="194" t="s">
        <v>81</v>
      </c>
      <c r="G25" s="195">
        <v>94.91</v>
      </c>
      <c r="H25" s="196">
        <v>234.11</v>
      </c>
      <c r="I25" s="197">
        <v>22219.38</v>
      </c>
      <c r="J25" s="198"/>
      <c r="K25" s="198">
        <f t="shared" si="0"/>
        <v>234.11</v>
      </c>
      <c r="L25" s="199">
        <f t="shared" si="1"/>
        <v>0</v>
      </c>
      <c r="M25" s="200">
        <f t="shared" si="2"/>
        <v>94.91</v>
      </c>
      <c r="N25" s="200">
        <f t="shared" si="3"/>
        <v>234.11</v>
      </c>
      <c r="O25" s="201">
        <f t="shared" si="4"/>
        <v>22219.38</v>
      </c>
    </row>
    <row r="26" spans="2:15" ht="24" x14ac:dyDescent="0.25">
      <c r="B26" s="191" t="s">
        <v>139</v>
      </c>
      <c r="C26" s="191" t="s">
        <v>113</v>
      </c>
      <c r="D26" s="192" t="s">
        <v>140</v>
      </c>
      <c r="E26" s="193" t="s">
        <v>141</v>
      </c>
      <c r="F26" s="194" t="s">
        <v>81</v>
      </c>
      <c r="G26" s="195">
        <v>131.82</v>
      </c>
      <c r="H26" s="196">
        <v>257.77999999999997</v>
      </c>
      <c r="I26" s="197">
        <v>33980.559999999998</v>
      </c>
      <c r="J26" s="198"/>
      <c r="K26" s="198">
        <f t="shared" si="0"/>
        <v>257.77999999999997</v>
      </c>
      <c r="L26" s="199">
        <f t="shared" si="1"/>
        <v>0</v>
      </c>
      <c r="M26" s="200">
        <f t="shared" si="2"/>
        <v>131.82</v>
      </c>
      <c r="N26" s="200">
        <f t="shared" si="3"/>
        <v>257.77999999999997</v>
      </c>
      <c r="O26" s="201">
        <f t="shared" si="4"/>
        <v>33980.559999999998</v>
      </c>
    </row>
    <row r="27" spans="2:15" ht="24" x14ac:dyDescent="0.25">
      <c r="B27" s="191" t="s">
        <v>78</v>
      </c>
      <c r="C27" s="191" t="s">
        <v>113</v>
      </c>
      <c r="D27" s="192" t="s">
        <v>142</v>
      </c>
      <c r="E27" s="193" t="s">
        <v>143</v>
      </c>
      <c r="F27" s="194" t="s">
        <v>81</v>
      </c>
      <c r="G27" s="195">
        <v>36.909999999999997</v>
      </c>
      <c r="H27" s="196">
        <v>315.64999999999998</v>
      </c>
      <c r="I27" s="197">
        <v>11650.64</v>
      </c>
      <c r="J27" s="198"/>
      <c r="K27" s="198">
        <f t="shared" si="0"/>
        <v>315.64999999999998</v>
      </c>
      <c r="L27" s="199">
        <f t="shared" si="1"/>
        <v>0</v>
      </c>
      <c r="M27" s="200">
        <f t="shared" si="2"/>
        <v>36.909999999999997</v>
      </c>
      <c r="N27" s="200">
        <f t="shared" si="3"/>
        <v>315.64999999999998</v>
      </c>
      <c r="O27" s="201">
        <f t="shared" si="4"/>
        <v>11650.64</v>
      </c>
    </row>
    <row r="28" spans="2:15" ht="24" x14ac:dyDescent="0.25">
      <c r="B28" s="191" t="s">
        <v>144</v>
      </c>
      <c r="C28" s="191" t="s">
        <v>113</v>
      </c>
      <c r="D28" s="192" t="s">
        <v>145</v>
      </c>
      <c r="E28" s="193" t="s">
        <v>146</v>
      </c>
      <c r="F28" s="194" t="s">
        <v>46</v>
      </c>
      <c r="G28" s="195">
        <v>462.26</v>
      </c>
      <c r="H28" s="196">
        <v>69.709999999999994</v>
      </c>
      <c r="I28" s="197">
        <v>32224.14</v>
      </c>
      <c r="J28" s="198"/>
      <c r="K28" s="198">
        <f t="shared" si="0"/>
        <v>69.709999999999994</v>
      </c>
      <c r="L28" s="199">
        <f t="shared" si="1"/>
        <v>0</v>
      </c>
      <c r="M28" s="200">
        <f t="shared" si="2"/>
        <v>462.26</v>
      </c>
      <c r="N28" s="200">
        <f t="shared" si="3"/>
        <v>69.709999999999994</v>
      </c>
      <c r="O28" s="201">
        <f t="shared" si="4"/>
        <v>32224.14</v>
      </c>
    </row>
    <row r="29" spans="2:15" ht="24" x14ac:dyDescent="0.25">
      <c r="B29" s="191" t="s">
        <v>147</v>
      </c>
      <c r="C29" s="191" t="s">
        <v>113</v>
      </c>
      <c r="D29" s="192" t="s">
        <v>148</v>
      </c>
      <c r="E29" s="193" t="s">
        <v>149</v>
      </c>
      <c r="F29" s="194" t="s">
        <v>46</v>
      </c>
      <c r="G29" s="195">
        <v>462.26</v>
      </c>
      <c r="H29" s="196">
        <v>80.23</v>
      </c>
      <c r="I29" s="197">
        <v>37087.120000000003</v>
      </c>
      <c r="J29" s="198"/>
      <c r="K29" s="198">
        <f t="shared" si="0"/>
        <v>80.23</v>
      </c>
      <c r="L29" s="199">
        <f t="shared" si="1"/>
        <v>0</v>
      </c>
      <c r="M29" s="200">
        <f t="shared" si="2"/>
        <v>462.26</v>
      </c>
      <c r="N29" s="200">
        <f t="shared" si="3"/>
        <v>80.23</v>
      </c>
      <c r="O29" s="201">
        <f t="shared" si="4"/>
        <v>37087.120000000003</v>
      </c>
    </row>
    <row r="30" spans="2:15" ht="36" x14ac:dyDescent="0.25">
      <c r="B30" s="191" t="s">
        <v>150</v>
      </c>
      <c r="C30" s="191" t="s">
        <v>113</v>
      </c>
      <c r="D30" s="192" t="s">
        <v>151</v>
      </c>
      <c r="E30" s="193" t="s">
        <v>152</v>
      </c>
      <c r="F30" s="194" t="s">
        <v>81</v>
      </c>
      <c r="G30" s="195">
        <v>158.184</v>
      </c>
      <c r="H30" s="196">
        <v>13.15</v>
      </c>
      <c r="I30" s="197">
        <v>2080.12</v>
      </c>
      <c r="J30" s="198"/>
      <c r="K30" s="198">
        <f t="shared" si="0"/>
        <v>13.15</v>
      </c>
      <c r="L30" s="199">
        <f t="shared" si="1"/>
        <v>0</v>
      </c>
      <c r="M30" s="200">
        <f t="shared" si="2"/>
        <v>158.184</v>
      </c>
      <c r="N30" s="200">
        <f t="shared" si="3"/>
        <v>13.15</v>
      </c>
      <c r="O30" s="201">
        <f t="shared" si="4"/>
        <v>2080.12</v>
      </c>
    </row>
    <row r="31" spans="2:15" ht="36" x14ac:dyDescent="0.25">
      <c r="B31" s="191" t="s">
        <v>153</v>
      </c>
      <c r="C31" s="191" t="s">
        <v>113</v>
      </c>
      <c r="D31" s="192" t="s">
        <v>154</v>
      </c>
      <c r="E31" s="193" t="s">
        <v>155</v>
      </c>
      <c r="F31" s="194" t="s">
        <v>81</v>
      </c>
      <c r="G31" s="195">
        <v>447.64</v>
      </c>
      <c r="H31" s="196">
        <v>187.48</v>
      </c>
      <c r="I31" s="197">
        <v>83923.55</v>
      </c>
      <c r="J31" s="198"/>
      <c r="K31" s="198">
        <f t="shared" si="0"/>
        <v>187.48</v>
      </c>
      <c r="L31" s="199">
        <f t="shared" si="1"/>
        <v>0</v>
      </c>
      <c r="M31" s="200">
        <f t="shared" si="2"/>
        <v>447.64</v>
      </c>
      <c r="N31" s="200">
        <f t="shared" si="3"/>
        <v>187.48</v>
      </c>
      <c r="O31" s="201">
        <f t="shared" si="4"/>
        <v>83923.55</v>
      </c>
    </row>
    <row r="32" spans="2:15" ht="24" x14ac:dyDescent="0.25">
      <c r="B32" s="191" t="s">
        <v>156</v>
      </c>
      <c r="C32" s="191" t="s">
        <v>113</v>
      </c>
      <c r="D32" s="192" t="s">
        <v>157</v>
      </c>
      <c r="E32" s="193" t="s">
        <v>158</v>
      </c>
      <c r="F32" s="194" t="s">
        <v>81</v>
      </c>
      <c r="G32" s="195">
        <v>263.64</v>
      </c>
      <c r="H32" s="196">
        <v>44.72</v>
      </c>
      <c r="I32" s="197">
        <v>11789.98</v>
      </c>
      <c r="J32" s="198"/>
      <c r="K32" s="198">
        <f t="shared" si="0"/>
        <v>44.72</v>
      </c>
      <c r="L32" s="199">
        <f t="shared" si="1"/>
        <v>0</v>
      </c>
      <c r="M32" s="200">
        <f t="shared" si="2"/>
        <v>263.64</v>
      </c>
      <c r="N32" s="200">
        <f t="shared" si="3"/>
        <v>44.72</v>
      </c>
      <c r="O32" s="201">
        <f t="shared" si="4"/>
        <v>11789.98</v>
      </c>
    </row>
    <row r="33" spans="2:15" ht="36" x14ac:dyDescent="0.25">
      <c r="B33" s="191" t="s">
        <v>159</v>
      </c>
      <c r="C33" s="191" t="s">
        <v>113</v>
      </c>
      <c r="D33" s="192" t="s">
        <v>160</v>
      </c>
      <c r="E33" s="193" t="s">
        <v>161</v>
      </c>
      <c r="F33" s="194" t="s">
        <v>81</v>
      </c>
      <c r="G33" s="195">
        <v>79.3</v>
      </c>
      <c r="H33" s="196">
        <v>247.39</v>
      </c>
      <c r="I33" s="197">
        <v>19618.03</v>
      </c>
      <c r="J33" s="198"/>
      <c r="K33" s="198">
        <f t="shared" si="0"/>
        <v>247.39</v>
      </c>
      <c r="L33" s="199">
        <f t="shared" si="1"/>
        <v>0</v>
      </c>
      <c r="M33" s="200">
        <f t="shared" si="2"/>
        <v>79.3</v>
      </c>
      <c r="N33" s="200">
        <f t="shared" si="3"/>
        <v>247.39</v>
      </c>
      <c r="O33" s="201">
        <f t="shared" si="4"/>
        <v>19618.03</v>
      </c>
    </row>
    <row r="34" spans="2:15" x14ac:dyDescent="0.25">
      <c r="B34" s="191" t="s">
        <v>162</v>
      </c>
      <c r="C34" s="191" t="s">
        <v>113</v>
      </c>
      <c r="D34" s="192" t="s">
        <v>163</v>
      </c>
      <c r="E34" s="193" t="s">
        <v>164</v>
      </c>
      <c r="F34" s="194" t="s">
        <v>81</v>
      </c>
      <c r="G34" s="195">
        <v>79.3</v>
      </c>
      <c r="H34" s="196">
        <v>11.84</v>
      </c>
      <c r="I34" s="197">
        <v>938.91</v>
      </c>
      <c r="J34" s="198"/>
      <c r="K34" s="198">
        <f t="shared" si="0"/>
        <v>11.84</v>
      </c>
      <c r="L34" s="199">
        <f t="shared" si="1"/>
        <v>0</v>
      </c>
      <c r="M34" s="200">
        <f t="shared" si="2"/>
        <v>79.3</v>
      </c>
      <c r="N34" s="200">
        <f t="shared" si="3"/>
        <v>11.84</v>
      </c>
      <c r="O34" s="201">
        <f t="shared" si="4"/>
        <v>938.91</v>
      </c>
    </row>
    <row r="35" spans="2:15" ht="24" x14ac:dyDescent="0.25">
      <c r="B35" s="191" t="s">
        <v>165</v>
      </c>
      <c r="C35" s="191" t="s">
        <v>113</v>
      </c>
      <c r="D35" s="192" t="s">
        <v>166</v>
      </c>
      <c r="E35" s="193" t="s">
        <v>167</v>
      </c>
      <c r="F35" s="194" t="s">
        <v>65</v>
      </c>
      <c r="G35" s="195">
        <v>126.733</v>
      </c>
      <c r="H35" s="196">
        <v>116</v>
      </c>
      <c r="I35" s="197">
        <v>14701.03</v>
      </c>
      <c r="J35" s="198"/>
      <c r="K35" s="198">
        <f t="shared" si="0"/>
        <v>116</v>
      </c>
      <c r="L35" s="199">
        <f t="shared" si="1"/>
        <v>0</v>
      </c>
      <c r="M35" s="200">
        <f t="shared" si="2"/>
        <v>126.733</v>
      </c>
      <c r="N35" s="200">
        <f t="shared" si="3"/>
        <v>116</v>
      </c>
      <c r="O35" s="201">
        <f t="shared" si="4"/>
        <v>14701.03</v>
      </c>
    </row>
    <row r="36" spans="2:15" ht="24" x14ac:dyDescent="0.25">
      <c r="B36" s="191" t="s">
        <v>168</v>
      </c>
      <c r="C36" s="191" t="s">
        <v>113</v>
      </c>
      <c r="D36" s="192" t="s">
        <v>169</v>
      </c>
      <c r="E36" s="193" t="s">
        <v>170</v>
      </c>
      <c r="F36" s="194" t="s">
        <v>81</v>
      </c>
      <c r="G36" s="195">
        <v>184</v>
      </c>
      <c r="H36" s="196">
        <v>286.72000000000003</v>
      </c>
      <c r="I36" s="197">
        <v>52756.480000000003</v>
      </c>
      <c r="J36" s="198"/>
      <c r="K36" s="198">
        <f t="shared" si="0"/>
        <v>286.72000000000003</v>
      </c>
      <c r="L36" s="199">
        <f t="shared" si="1"/>
        <v>0</v>
      </c>
      <c r="M36" s="200">
        <f t="shared" si="2"/>
        <v>184</v>
      </c>
      <c r="N36" s="200">
        <f t="shared" si="3"/>
        <v>286.72000000000003</v>
      </c>
      <c r="O36" s="201">
        <f t="shared" si="4"/>
        <v>52756.480000000003</v>
      </c>
    </row>
    <row r="37" spans="2:15" ht="36" x14ac:dyDescent="0.25">
      <c r="B37" s="191" t="s">
        <v>171</v>
      </c>
      <c r="C37" s="191" t="s">
        <v>113</v>
      </c>
      <c r="D37" s="192" t="s">
        <v>172</v>
      </c>
      <c r="E37" s="193" t="s">
        <v>173</v>
      </c>
      <c r="F37" s="194" t="s">
        <v>81</v>
      </c>
      <c r="G37" s="195">
        <v>51.02</v>
      </c>
      <c r="H37" s="196">
        <v>318.27999999999997</v>
      </c>
      <c r="I37" s="197">
        <v>16238.65</v>
      </c>
      <c r="J37" s="198"/>
      <c r="K37" s="198">
        <f t="shared" si="0"/>
        <v>318.27999999999997</v>
      </c>
      <c r="L37" s="199">
        <f t="shared" si="1"/>
        <v>0</v>
      </c>
      <c r="M37" s="200">
        <f t="shared" si="2"/>
        <v>51.02</v>
      </c>
      <c r="N37" s="200">
        <f t="shared" si="3"/>
        <v>318.27999999999997</v>
      </c>
      <c r="O37" s="201">
        <f t="shared" si="4"/>
        <v>16238.65</v>
      </c>
    </row>
    <row r="38" spans="2:15" x14ac:dyDescent="0.25">
      <c r="B38" s="202" t="s">
        <v>174</v>
      </c>
      <c r="C38" s="202" t="s">
        <v>175</v>
      </c>
      <c r="D38" s="203" t="s">
        <v>176</v>
      </c>
      <c r="E38" s="204" t="s">
        <v>177</v>
      </c>
      <c r="F38" s="205" t="s">
        <v>65</v>
      </c>
      <c r="G38" s="206">
        <v>91.835999999999999</v>
      </c>
      <c r="H38" s="207">
        <v>190.76</v>
      </c>
      <c r="I38" s="208">
        <v>17518.64</v>
      </c>
      <c r="J38" s="198"/>
      <c r="K38" s="198">
        <f t="shared" si="0"/>
        <v>190.76</v>
      </c>
      <c r="L38" s="199">
        <f t="shared" si="1"/>
        <v>0</v>
      </c>
      <c r="M38" s="200">
        <f t="shared" si="2"/>
        <v>91.835999999999999</v>
      </c>
      <c r="N38" s="200">
        <f t="shared" si="3"/>
        <v>190.76</v>
      </c>
      <c r="O38" s="201">
        <f t="shared" si="4"/>
        <v>17518.64</v>
      </c>
    </row>
    <row r="39" spans="2:15" ht="24" x14ac:dyDescent="0.25">
      <c r="B39" s="191" t="s">
        <v>179</v>
      </c>
      <c r="C39" s="191" t="s">
        <v>113</v>
      </c>
      <c r="D39" s="192" t="s">
        <v>335</v>
      </c>
      <c r="E39" s="193" t="s">
        <v>336</v>
      </c>
      <c r="F39" s="194" t="s">
        <v>46</v>
      </c>
      <c r="G39" s="195">
        <v>55.472999999999999</v>
      </c>
      <c r="H39" s="196">
        <v>18.41</v>
      </c>
      <c r="I39" s="197">
        <v>1021.26</v>
      </c>
      <c r="J39" s="198"/>
      <c r="K39" s="198">
        <f t="shared" si="0"/>
        <v>18.41</v>
      </c>
      <c r="L39" s="199">
        <f t="shared" si="1"/>
        <v>0</v>
      </c>
      <c r="M39" s="200">
        <f t="shared" si="2"/>
        <v>55.472999999999999</v>
      </c>
      <c r="N39" s="200">
        <f t="shared" si="3"/>
        <v>18.41</v>
      </c>
      <c r="O39" s="201">
        <f t="shared" si="4"/>
        <v>1021.26</v>
      </c>
    </row>
    <row r="40" spans="2:15" x14ac:dyDescent="0.25">
      <c r="B40" s="191" t="s">
        <v>183</v>
      </c>
      <c r="C40" s="191" t="s">
        <v>113</v>
      </c>
      <c r="D40" s="192" t="s">
        <v>337</v>
      </c>
      <c r="E40" s="193" t="s">
        <v>338</v>
      </c>
      <c r="F40" s="194" t="s">
        <v>46</v>
      </c>
      <c r="G40" s="195">
        <v>55.472999999999999</v>
      </c>
      <c r="H40" s="196">
        <v>27.62</v>
      </c>
      <c r="I40" s="197">
        <v>1532.16</v>
      </c>
      <c r="J40" s="198"/>
      <c r="K40" s="198">
        <f t="shared" si="0"/>
        <v>27.62</v>
      </c>
      <c r="L40" s="199">
        <f t="shared" si="1"/>
        <v>0</v>
      </c>
      <c r="M40" s="200">
        <f t="shared" si="2"/>
        <v>55.472999999999999</v>
      </c>
      <c r="N40" s="200">
        <f t="shared" si="3"/>
        <v>27.62</v>
      </c>
      <c r="O40" s="201">
        <f t="shared" si="4"/>
        <v>1532.16</v>
      </c>
    </row>
    <row r="41" spans="2:15" x14ac:dyDescent="0.25">
      <c r="B41" s="191" t="s">
        <v>186</v>
      </c>
      <c r="C41" s="191" t="s">
        <v>113</v>
      </c>
      <c r="D41" s="192" t="s">
        <v>339</v>
      </c>
      <c r="E41" s="193" t="s">
        <v>340</v>
      </c>
      <c r="F41" s="194" t="s">
        <v>46</v>
      </c>
      <c r="G41" s="195">
        <v>55.472999999999999</v>
      </c>
      <c r="H41" s="196">
        <v>11.84</v>
      </c>
      <c r="I41" s="197">
        <v>656.8</v>
      </c>
      <c r="J41" s="198"/>
      <c r="K41" s="198">
        <f t="shared" si="0"/>
        <v>11.84</v>
      </c>
      <c r="L41" s="199">
        <f t="shared" si="1"/>
        <v>0</v>
      </c>
      <c r="M41" s="200">
        <f t="shared" si="2"/>
        <v>55.472999999999999</v>
      </c>
      <c r="N41" s="200">
        <f t="shared" si="3"/>
        <v>11.84</v>
      </c>
      <c r="O41" s="201">
        <f t="shared" si="4"/>
        <v>656.8</v>
      </c>
    </row>
    <row r="42" spans="2:15" x14ac:dyDescent="0.25">
      <c r="B42" s="202" t="s">
        <v>189</v>
      </c>
      <c r="C42" s="202" t="s">
        <v>175</v>
      </c>
      <c r="D42" s="203" t="s">
        <v>341</v>
      </c>
      <c r="E42" s="204" t="s">
        <v>342</v>
      </c>
      <c r="F42" s="205" t="s">
        <v>62</v>
      </c>
      <c r="G42" s="206">
        <v>0.83199999999999996</v>
      </c>
      <c r="H42" s="207">
        <v>170.98</v>
      </c>
      <c r="I42" s="208">
        <v>142.26</v>
      </c>
      <c r="J42" s="198"/>
      <c r="K42" s="198">
        <f t="shared" si="0"/>
        <v>170.98</v>
      </c>
      <c r="L42" s="199">
        <f t="shared" si="1"/>
        <v>0</v>
      </c>
      <c r="M42" s="200">
        <f t="shared" si="2"/>
        <v>0.83199999999999996</v>
      </c>
      <c r="N42" s="200">
        <f t="shared" si="3"/>
        <v>170.98</v>
      </c>
      <c r="O42" s="201">
        <f t="shared" si="4"/>
        <v>142.26</v>
      </c>
    </row>
    <row r="43" spans="2:15" x14ac:dyDescent="0.25">
      <c r="B43" s="191" t="s">
        <v>192</v>
      </c>
      <c r="C43" s="191" t="s">
        <v>113</v>
      </c>
      <c r="D43" s="192" t="s">
        <v>343</v>
      </c>
      <c r="E43" s="193" t="s">
        <v>344</v>
      </c>
      <c r="F43" s="194" t="s">
        <v>46</v>
      </c>
      <c r="G43" s="195">
        <v>55.472999999999999</v>
      </c>
      <c r="H43" s="196">
        <v>5.26</v>
      </c>
      <c r="I43" s="197">
        <v>291.79000000000002</v>
      </c>
      <c r="J43" s="198"/>
      <c r="K43" s="198">
        <f t="shared" si="0"/>
        <v>5.26</v>
      </c>
      <c r="L43" s="199">
        <f t="shared" si="1"/>
        <v>0</v>
      </c>
      <c r="M43" s="200">
        <f t="shared" si="2"/>
        <v>55.472999999999999</v>
      </c>
      <c r="N43" s="200">
        <f t="shared" si="3"/>
        <v>5.26</v>
      </c>
      <c r="O43" s="201">
        <f t="shared" si="4"/>
        <v>291.79000000000002</v>
      </c>
    </row>
    <row r="44" spans="2:15" x14ac:dyDescent="0.25">
      <c r="B44" s="209"/>
      <c r="C44" s="210" t="s">
        <v>108</v>
      </c>
      <c r="D44" s="211" t="s">
        <v>117</v>
      </c>
      <c r="E44" s="211" t="s">
        <v>178</v>
      </c>
      <c r="F44" s="209"/>
      <c r="G44" s="209"/>
      <c r="H44" s="209"/>
      <c r="I44" s="212">
        <v>2948.35</v>
      </c>
      <c r="J44" s="198"/>
      <c r="K44" s="198">
        <f t="shared" si="0"/>
        <v>0</v>
      </c>
      <c r="L44" s="199">
        <f t="shared" si="1"/>
        <v>0</v>
      </c>
      <c r="M44" s="200">
        <f t="shared" si="2"/>
        <v>0</v>
      </c>
      <c r="N44" s="200">
        <f t="shared" si="3"/>
        <v>0</v>
      </c>
      <c r="O44" s="201">
        <f t="shared" si="4"/>
        <v>0</v>
      </c>
    </row>
    <row r="45" spans="2:15" x14ac:dyDescent="0.25">
      <c r="B45" s="191" t="s">
        <v>195</v>
      </c>
      <c r="C45" s="191" t="s">
        <v>113</v>
      </c>
      <c r="D45" s="192" t="s">
        <v>180</v>
      </c>
      <c r="E45" s="193" t="s">
        <v>181</v>
      </c>
      <c r="F45" s="194" t="s">
        <v>130</v>
      </c>
      <c r="G45" s="195">
        <v>89.67</v>
      </c>
      <c r="H45" s="196">
        <v>32.880000000000003</v>
      </c>
      <c r="I45" s="197">
        <v>2948.35</v>
      </c>
      <c r="J45" s="198"/>
      <c r="K45" s="198">
        <f t="shared" si="0"/>
        <v>32.880000000000003</v>
      </c>
      <c r="L45" s="199">
        <f t="shared" si="1"/>
        <v>0</v>
      </c>
      <c r="M45" s="200">
        <f t="shared" si="2"/>
        <v>89.67</v>
      </c>
      <c r="N45" s="200">
        <f t="shared" si="3"/>
        <v>32.880000000000003</v>
      </c>
      <c r="O45" s="201">
        <f t="shared" si="4"/>
        <v>2948.35</v>
      </c>
    </row>
    <row r="46" spans="2:15" x14ac:dyDescent="0.25">
      <c r="B46" s="209"/>
      <c r="C46" s="210" t="s">
        <v>108</v>
      </c>
      <c r="D46" s="211" t="s">
        <v>120</v>
      </c>
      <c r="E46" s="211" t="s">
        <v>182</v>
      </c>
      <c r="F46" s="209"/>
      <c r="G46" s="209"/>
      <c r="H46" s="209"/>
      <c r="I46" s="212">
        <v>2593.64</v>
      </c>
      <c r="J46" s="198"/>
      <c r="K46" s="198">
        <f t="shared" si="0"/>
        <v>0</v>
      </c>
      <c r="L46" s="199">
        <f t="shared" si="1"/>
        <v>0</v>
      </c>
      <c r="M46" s="200">
        <f t="shared" si="2"/>
        <v>0</v>
      </c>
      <c r="N46" s="200">
        <f t="shared" si="3"/>
        <v>0</v>
      </c>
      <c r="O46" s="201">
        <f t="shared" si="4"/>
        <v>0</v>
      </c>
    </row>
    <row r="47" spans="2:15" x14ac:dyDescent="0.25">
      <c r="B47" s="191" t="s">
        <v>198</v>
      </c>
      <c r="C47" s="191" t="s">
        <v>113</v>
      </c>
      <c r="D47" s="192" t="s">
        <v>184</v>
      </c>
      <c r="E47" s="193" t="s">
        <v>185</v>
      </c>
      <c r="F47" s="194" t="s">
        <v>53</v>
      </c>
      <c r="G47" s="195">
        <v>6</v>
      </c>
      <c r="H47" s="196">
        <v>122.32</v>
      </c>
      <c r="I47" s="197">
        <v>733.92</v>
      </c>
      <c r="J47" s="198"/>
      <c r="K47" s="198">
        <f t="shared" si="0"/>
        <v>122.32</v>
      </c>
      <c r="L47" s="199">
        <f t="shared" si="1"/>
        <v>0</v>
      </c>
      <c r="M47" s="200">
        <f t="shared" si="2"/>
        <v>6</v>
      </c>
      <c r="N47" s="200">
        <f t="shared" si="3"/>
        <v>122.32</v>
      </c>
      <c r="O47" s="201">
        <f t="shared" si="4"/>
        <v>733.92</v>
      </c>
    </row>
    <row r="48" spans="2:15" x14ac:dyDescent="0.25">
      <c r="B48" s="202" t="s">
        <v>201</v>
      </c>
      <c r="C48" s="202" t="s">
        <v>175</v>
      </c>
      <c r="D48" s="203" t="s">
        <v>187</v>
      </c>
      <c r="E48" s="204" t="s">
        <v>188</v>
      </c>
      <c r="F48" s="205" t="s">
        <v>53</v>
      </c>
      <c r="G48" s="206">
        <v>2</v>
      </c>
      <c r="H48" s="207">
        <v>270.94</v>
      </c>
      <c r="I48" s="208">
        <v>541.88</v>
      </c>
      <c r="J48" s="198"/>
      <c r="K48" s="198">
        <f t="shared" si="0"/>
        <v>270.94</v>
      </c>
      <c r="L48" s="199">
        <f t="shared" si="1"/>
        <v>0</v>
      </c>
      <c r="M48" s="200">
        <f t="shared" si="2"/>
        <v>2</v>
      </c>
      <c r="N48" s="200">
        <f t="shared" si="3"/>
        <v>270.94</v>
      </c>
      <c r="O48" s="201">
        <f t="shared" si="4"/>
        <v>541.88</v>
      </c>
    </row>
    <row r="49" spans="2:15" x14ac:dyDescent="0.25">
      <c r="B49" s="202" t="s">
        <v>204</v>
      </c>
      <c r="C49" s="202" t="s">
        <v>175</v>
      </c>
      <c r="D49" s="203" t="s">
        <v>190</v>
      </c>
      <c r="E49" s="204" t="s">
        <v>191</v>
      </c>
      <c r="F49" s="205" t="s">
        <v>53</v>
      </c>
      <c r="G49" s="206">
        <v>2</v>
      </c>
      <c r="H49" s="207">
        <v>313.02</v>
      </c>
      <c r="I49" s="208">
        <v>626.04</v>
      </c>
      <c r="J49" s="198"/>
      <c r="K49" s="198">
        <f t="shared" si="0"/>
        <v>313.02</v>
      </c>
      <c r="L49" s="199">
        <f t="shared" si="1"/>
        <v>0</v>
      </c>
      <c r="M49" s="200">
        <f t="shared" si="2"/>
        <v>2</v>
      </c>
      <c r="N49" s="200">
        <f t="shared" si="3"/>
        <v>313.02</v>
      </c>
      <c r="O49" s="201">
        <f t="shared" si="4"/>
        <v>626.04</v>
      </c>
    </row>
    <row r="50" spans="2:15" x14ac:dyDescent="0.25">
      <c r="B50" s="202" t="s">
        <v>207</v>
      </c>
      <c r="C50" s="202" t="s">
        <v>175</v>
      </c>
      <c r="D50" s="203" t="s">
        <v>193</v>
      </c>
      <c r="E50" s="204" t="s">
        <v>194</v>
      </c>
      <c r="F50" s="205" t="s">
        <v>53</v>
      </c>
      <c r="G50" s="206">
        <v>2</v>
      </c>
      <c r="H50" s="207">
        <v>345.9</v>
      </c>
      <c r="I50" s="208">
        <v>691.8</v>
      </c>
      <c r="J50" s="198"/>
      <c r="K50" s="198">
        <f t="shared" si="0"/>
        <v>345.9</v>
      </c>
      <c r="L50" s="199">
        <f t="shared" si="1"/>
        <v>0</v>
      </c>
      <c r="M50" s="200">
        <f t="shared" si="2"/>
        <v>2</v>
      </c>
      <c r="N50" s="200">
        <f t="shared" si="3"/>
        <v>345.9</v>
      </c>
      <c r="O50" s="201">
        <f t="shared" si="4"/>
        <v>691.8</v>
      </c>
    </row>
    <row r="51" spans="2:15" x14ac:dyDescent="0.25">
      <c r="B51" s="209"/>
      <c r="C51" s="210" t="s">
        <v>108</v>
      </c>
      <c r="D51" s="211" t="s">
        <v>123</v>
      </c>
      <c r="E51" s="211" t="s">
        <v>43</v>
      </c>
      <c r="F51" s="209"/>
      <c r="G51" s="209"/>
      <c r="H51" s="209"/>
      <c r="I51" s="212">
        <v>18067.72</v>
      </c>
      <c r="J51" s="198"/>
      <c r="K51" s="198">
        <f t="shared" si="0"/>
        <v>0</v>
      </c>
      <c r="L51" s="199">
        <f t="shared" si="1"/>
        <v>0</v>
      </c>
      <c r="M51" s="200">
        <f t="shared" si="2"/>
        <v>0</v>
      </c>
      <c r="N51" s="200">
        <f t="shared" si="3"/>
        <v>0</v>
      </c>
      <c r="O51" s="201">
        <f t="shared" si="4"/>
        <v>0</v>
      </c>
    </row>
    <row r="52" spans="2:15" ht="24" x14ac:dyDescent="0.25">
      <c r="B52" s="191" t="s">
        <v>210</v>
      </c>
      <c r="C52" s="191" t="s">
        <v>113</v>
      </c>
      <c r="D52" s="192" t="s">
        <v>202</v>
      </c>
      <c r="E52" s="193" t="s">
        <v>203</v>
      </c>
      <c r="F52" s="194" t="s">
        <v>46</v>
      </c>
      <c r="G52" s="195">
        <v>5.5</v>
      </c>
      <c r="H52" s="196">
        <v>319.88</v>
      </c>
      <c r="I52" s="197">
        <v>1759.34</v>
      </c>
      <c r="J52" s="198">
        <v>-5.5</v>
      </c>
      <c r="K52" s="198">
        <f t="shared" si="0"/>
        <v>319.88</v>
      </c>
      <c r="L52" s="199">
        <f t="shared" si="1"/>
        <v>-1759.34</v>
      </c>
      <c r="M52" s="200">
        <f t="shared" si="2"/>
        <v>0</v>
      </c>
      <c r="N52" s="200">
        <f t="shared" si="3"/>
        <v>319.88</v>
      </c>
      <c r="O52" s="201">
        <f t="shared" si="4"/>
        <v>0</v>
      </c>
    </row>
    <row r="53" spans="2:15" ht="24" x14ac:dyDescent="0.25">
      <c r="B53" s="191" t="s">
        <v>211</v>
      </c>
      <c r="C53" s="191" t="s">
        <v>113</v>
      </c>
      <c r="D53" s="192" t="s">
        <v>205</v>
      </c>
      <c r="E53" s="193" t="s">
        <v>206</v>
      </c>
      <c r="F53" s="194" t="s">
        <v>46</v>
      </c>
      <c r="G53" s="195">
        <v>37.664000000000001</v>
      </c>
      <c r="H53" s="196">
        <v>251.97</v>
      </c>
      <c r="I53" s="197">
        <v>9490.2000000000007</v>
      </c>
      <c r="J53" s="198"/>
      <c r="K53" s="198">
        <f t="shared" si="0"/>
        <v>251.97</v>
      </c>
      <c r="L53" s="199">
        <f t="shared" si="1"/>
        <v>0</v>
      </c>
      <c r="M53" s="200">
        <f t="shared" si="2"/>
        <v>37.664000000000001</v>
      </c>
      <c r="N53" s="200">
        <f t="shared" si="3"/>
        <v>251.97</v>
      </c>
      <c r="O53" s="201">
        <f t="shared" si="4"/>
        <v>9490.2000000000007</v>
      </c>
    </row>
    <row r="54" spans="2:15" x14ac:dyDescent="0.25">
      <c r="B54" s="191" t="s">
        <v>214</v>
      </c>
      <c r="C54" s="191" t="s">
        <v>113</v>
      </c>
      <c r="D54" s="192" t="s">
        <v>208</v>
      </c>
      <c r="E54" s="193" t="s">
        <v>209</v>
      </c>
      <c r="F54" s="194" t="s">
        <v>46</v>
      </c>
      <c r="G54" s="195">
        <v>5.5</v>
      </c>
      <c r="H54" s="196">
        <v>155.66999999999999</v>
      </c>
      <c r="I54" s="197">
        <v>856.19</v>
      </c>
      <c r="J54" s="198">
        <v>-5.5</v>
      </c>
      <c r="K54" s="198">
        <f t="shared" si="0"/>
        <v>155.66999999999999</v>
      </c>
      <c r="L54" s="199">
        <f t="shared" si="1"/>
        <v>-856.19</v>
      </c>
      <c r="M54" s="200">
        <f t="shared" si="2"/>
        <v>0</v>
      </c>
      <c r="N54" s="200">
        <f t="shared" si="3"/>
        <v>155.66999999999999</v>
      </c>
      <c r="O54" s="201">
        <f t="shared" si="4"/>
        <v>0</v>
      </c>
    </row>
    <row r="55" spans="2:15" x14ac:dyDescent="0.25">
      <c r="B55" s="191" t="s">
        <v>215</v>
      </c>
      <c r="C55" s="191" t="s">
        <v>113</v>
      </c>
      <c r="D55" s="192" t="s">
        <v>212</v>
      </c>
      <c r="E55" s="193" t="s">
        <v>213</v>
      </c>
      <c r="F55" s="194" t="s">
        <v>46</v>
      </c>
      <c r="G55" s="195">
        <v>8.5</v>
      </c>
      <c r="H55" s="196">
        <v>18.04</v>
      </c>
      <c r="I55" s="197">
        <v>153.34</v>
      </c>
      <c r="J55" s="198">
        <v>-8.5</v>
      </c>
      <c r="K55" s="198">
        <f t="shared" si="0"/>
        <v>18.04</v>
      </c>
      <c r="L55" s="199">
        <f t="shared" si="1"/>
        <v>-153.34</v>
      </c>
      <c r="M55" s="200">
        <f t="shared" si="2"/>
        <v>0</v>
      </c>
      <c r="N55" s="200">
        <f t="shared" si="3"/>
        <v>18.04</v>
      </c>
      <c r="O55" s="201">
        <f t="shared" si="4"/>
        <v>0</v>
      </c>
    </row>
    <row r="56" spans="2:15" ht="24" x14ac:dyDescent="0.25">
      <c r="B56" s="191" t="s">
        <v>218</v>
      </c>
      <c r="C56" s="191" t="s">
        <v>113</v>
      </c>
      <c r="D56" s="192" t="s">
        <v>73</v>
      </c>
      <c r="E56" s="193" t="s">
        <v>74</v>
      </c>
      <c r="F56" s="194" t="s">
        <v>46</v>
      </c>
      <c r="G56" s="195">
        <v>8.5</v>
      </c>
      <c r="H56" s="196">
        <v>396.71</v>
      </c>
      <c r="I56" s="197">
        <v>3372.04</v>
      </c>
      <c r="J56" s="198">
        <v>-8.5</v>
      </c>
      <c r="K56" s="198">
        <f t="shared" si="0"/>
        <v>396.71</v>
      </c>
      <c r="L56" s="199">
        <f t="shared" si="1"/>
        <v>-3372.04</v>
      </c>
      <c r="M56" s="200">
        <f t="shared" si="2"/>
        <v>0</v>
      </c>
      <c r="N56" s="200">
        <f t="shared" si="3"/>
        <v>396.71</v>
      </c>
      <c r="O56" s="201">
        <f t="shared" si="4"/>
        <v>0</v>
      </c>
    </row>
    <row r="57" spans="2:15" ht="24" x14ac:dyDescent="0.25">
      <c r="B57" s="191" t="s">
        <v>219</v>
      </c>
      <c r="C57" s="191" t="s">
        <v>113</v>
      </c>
      <c r="D57" s="192" t="s">
        <v>216</v>
      </c>
      <c r="E57" s="193" t="s">
        <v>217</v>
      </c>
      <c r="F57" s="194" t="s">
        <v>46</v>
      </c>
      <c r="G57" s="195">
        <v>5.5</v>
      </c>
      <c r="H57" s="196">
        <v>443.02</v>
      </c>
      <c r="I57" s="197">
        <v>2436.61</v>
      </c>
      <c r="J57" s="198">
        <v>-5.5</v>
      </c>
      <c r="K57" s="198">
        <f t="shared" si="0"/>
        <v>443.02</v>
      </c>
      <c r="L57" s="199">
        <f t="shared" si="1"/>
        <v>-2436.61</v>
      </c>
      <c r="M57" s="200">
        <f t="shared" si="2"/>
        <v>0</v>
      </c>
      <c r="N57" s="200">
        <f t="shared" si="3"/>
        <v>443.02</v>
      </c>
      <c r="O57" s="201">
        <f t="shared" si="4"/>
        <v>0</v>
      </c>
    </row>
    <row r="58" spans="2:15" x14ac:dyDescent="0.25">
      <c r="B58" s="209"/>
      <c r="C58" s="210" t="s">
        <v>108</v>
      </c>
      <c r="D58" s="211" t="s">
        <v>66</v>
      </c>
      <c r="E58" s="211" t="s">
        <v>220</v>
      </c>
      <c r="F58" s="209"/>
      <c r="G58" s="209"/>
      <c r="H58" s="209"/>
      <c r="I58" s="212">
        <v>310991.30000000005</v>
      </c>
      <c r="J58" s="198"/>
      <c r="K58" s="198">
        <f t="shared" si="0"/>
        <v>0</v>
      </c>
      <c r="L58" s="199">
        <f t="shared" si="1"/>
        <v>0</v>
      </c>
      <c r="M58" s="200">
        <f t="shared" si="2"/>
        <v>0</v>
      </c>
      <c r="N58" s="200">
        <f t="shared" si="3"/>
        <v>0</v>
      </c>
      <c r="O58" s="201">
        <f t="shared" si="4"/>
        <v>0</v>
      </c>
    </row>
    <row r="59" spans="2:15" ht="24" x14ac:dyDescent="0.25">
      <c r="B59" s="191" t="s">
        <v>221</v>
      </c>
      <c r="C59" s="191" t="s">
        <v>113</v>
      </c>
      <c r="D59" s="192" t="s">
        <v>222</v>
      </c>
      <c r="E59" s="193" t="s">
        <v>223</v>
      </c>
      <c r="F59" s="194" t="s">
        <v>130</v>
      </c>
      <c r="G59" s="195">
        <v>89.67</v>
      </c>
      <c r="H59" s="196">
        <v>552.39</v>
      </c>
      <c r="I59" s="197">
        <v>49532.81</v>
      </c>
      <c r="J59" s="198"/>
      <c r="K59" s="198">
        <f t="shared" si="0"/>
        <v>552.39</v>
      </c>
      <c r="L59" s="199">
        <f t="shared" si="1"/>
        <v>0</v>
      </c>
      <c r="M59" s="200">
        <f t="shared" si="2"/>
        <v>89.67</v>
      </c>
      <c r="N59" s="200">
        <f t="shared" si="3"/>
        <v>552.39</v>
      </c>
      <c r="O59" s="201">
        <f t="shared" si="4"/>
        <v>49532.81</v>
      </c>
    </row>
    <row r="60" spans="2:15" x14ac:dyDescent="0.25">
      <c r="B60" s="202" t="s">
        <v>224</v>
      </c>
      <c r="C60" s="202" t="s">
        <v>175</v>
      </c>
      <c r="D60" s="203" t="s">
        <v>225</v>
      </c>
      <c r="E60" s="204" t="s">
        <v>226</v>
      </c>
      <c r="F60" s="205" t="s">
        <v>130</v>
      </c>
      <c r="G60" s="206">
        <v>91.015000000000001</v>
      </c>
      <c r="H60" s="207">
        <v>1060.07</v>
      </c>
      <c r="I60" s="208">
        <v>96482.27</v>
      </c>
      <c r="J60" s="198"/>
      <c r="K60" s="198">
        <f t="shared" si="0"/>
        <v>1060.07</v>
      </c>
      <c r="L60" s="199">
        <f t="shared" si="1"/>
        <v>0</v>
      </c>
      <c r="M60" s="200">
        <f t="shared" si="2"/>
        <v>91.015000000000001</v>
      </c>
      <c r="N60" s="200">
        <f t="shared" si="3"/>
        <v>1060.07</v>
      </c>
      <c r="O60" s="201">
        <f t="shared" si="4"/>
        <v>96482.27</v>
      </c>
    </row>
    <row r="61" spans="2:15" ht="24" x14ac:dyDescent="0.25">
      <c r="B61" s="191" t="s">
        <v>227</v>
      </c>
      <c r="C61" s="191" t="s">
        <v>113</v>
      </c>
      <c r="D61" s="192" t="s">
        <v>240</v>
      </c>
      <c r="E61" s="193" t="s">
        <v>241</v>
      </c>
      <c r="F61" s="194" t="s">
        <v>53</v>
      </c>
      <c r="G61" s="195">
        <v>2</v>
      </c>
      <c r="H61" s="196">
        <v>260.41000000000003</v>
      </c>
      <c r="I61" s="197">
        <v>520.82000000000005</v>
      </c>
      <c r="J61" s="198"/>
      <c r="K61" s="198">
        <f t="shared" si="0"/>
        <v>260.41000000000003</v>
      </c>
      <c r="L61" s="199">
        <f t="shared" si="1"/>
        <v>0</v>
      </c>
      <c r="M61" s="200">
        <f t="shared" si="2"/>
        <v>2</v>
      </c>
      <c r="N61" s="200">
        <f t="shared" si="3"/>
        <v>260.41000000000003</v>
      </c>
      <c r="O61" s="201">
        <f t="shared" si="4"/>
        <v>520.82000000000005</v>
      </c>
    </row>
    <row r="62" spans="2:15" ht="24" x14ac:dyDescent="0.25">
      <c r="B62" s="202" t="s">
        <v>230</v>
      </c>
      <c r="C62" s="202" t="s">
        <v>175</v>
      </c>
      <c r="D62" s="203" t="s">
        <v>243</v>
      </c>
      <c r="E62" s="204" t="s">
        <v>244</v>
      </c>
      <c r="F62" s="205" t="s">
        <v>53</v>
      </c>
      <c r="G62" s="206">
        <v>2</v>
      </c>
      <c r="H62" s="207">
        <v>1801.85</v>
      </c>
      <c r="I62" s="208">
        <v>3603.7</v>
      </c>
      <c r="J62" s="198"/>
      <c r="K62" s="198">
        <f t="shared" si="0"/>
        <v>1801.85</v>
      </c>
      <c r="L62" s="199">
        <f t="shared" si="1"/>
        <v>0</v>
      </c>
      <c r="M62" s="200">
        <f t="shared" si="2"/>
        <v>2</v>
      </c>
      <c r="N62" s="200">
        <f t="shared" si="3"/>
        <v>1801.85</v>
      </c>
      <c r="O62" s="201">
        <f t="shared" si="4"/>
        <v>3603.7</v>
      </c>
    </row>
    <row r="63" spans="2:15" x14ac:dyDescent="0.25">
      <c r="B63" s="191" t="s">
        <v>233</v>
      </c>
      <c r="C63" s="191" t="s">
        <v>113</v>
      </c>
      <c r="D63" s="192" t="s">
        <v>249</v>
      </c>
      <c r="E63" s="193" t="s">
        <v>250</v>
      </c>
      <c r="F63" s="194" t="s">
        <v>251</v>
      </c>
      <c r="G63" s="195">
        <v>2</v>
      </c>
      <c r="H63" s="196">
        <v>2564.6799999999998</v>
      </c>
      <c r="I63" s="197">
        <v>5129.3599999999997</v>
      </c>
      <c r="J63" s="198"/>
      <c r="K63" s="198">
        <f t="shared" si="0"/>
        <v>2564.6799999999998</v>
      </c>
      <c r="L63" s="199">
        <f t="shared" si="1"/>
        <v>0</v>
      </c>
      <c r="M63" s="200">
        <f t="shared" si="2"/>
        <v>2</v>
      </c>
      <c r="N63" s="200">
        <f t="shared" si="3"/>
        <v>2564.6799999999998</v>
      </c>
      <c r="O63" s="201">
        <f t="shared" si="4"/>
        <v>5129.3599999999997</v>
      </c>
    </row>
    <row r="64" spans="2:15" x14ac:dyDescent="0.25">
      <c r="B64" s="191" t="s">
        <v>236</v>
      </c>
      <c r="C64" s="191" t="s">
        <v>113</v>
      </c>
      <c r="D64" s="192" t="s">
        <v>253</v>
      </c>
      <c r="E64" s="193" t="s">
        <v>254</v>
      </c>
      <c r="F64" s="194" t="s">
        <v>53</v>
      </c>
      <c r="G64" s="195">
        <v>8</v>
      </c>
      <c r="H64" s="196">
        <v>2016.23</v>
      </c>
      <c r="I64" s="197">
        <v>16129.84</v>
      </c>
      <c r="J64" s="198"/>
      <c r="K64" s="198">
        <f t="shared" si="0"/>
        <v>2016.23</v>
      </c>
      <c r="L64" s="199">
        <f t="shared" si="1"/>
        <v>0</v>
      </c>
      <c r="M64" s="200">
        <f t="shared" si="2"/>
        <v>8</v>
      </c>
      <c r="N64" s="200">
        <f t="shared" si="3"/>
        <v>2016.23</v>
      </c>
      <c r="O64" s="201">
        <f t="shared" si="4"/>
        <v>16129.84</v>
      </c>
    </row>
    <row r="65" spans="2:15" x14ac:dyDescent="0.25">
      <c r="B65" s="202" t="s">
        <v>239</v>
      </c>
      <c r="C65" s="202" t="s">
        <v>175</v>
      </c>
      <c r="D65" s="203" t="s">
        <v>256</v>
      </c>
      <c r="E65" s="204" t="s">
        <v>257</v>
      </c>
      <c r="F65" s="205" t="s">
        <v>53</v>
      </c>
      <c r="G65" s="206">
        <v>2</v>
      </c>
      <c r="H65" s="207">
        <v>14898.16</v>
      </c>
      <c r="I65" s="208">
        <v>29796.32</v>
      </c>
      <c r="J65" s="198"/>
      <c r="K65" s="198">
        <f t="shared" si="0"/>
        <v>14898.16</v>
      </c>
      <c r="L65" s="199">
        <f t="shared" si="1"/>
        <v>0</v>
      </c>
      <c r="M65" s="200">
        <f t="shared" si="2"/>
        <v>2</v>
      </c>
      <c r="N65" s="200">
        <f t="shared" si="3"/>
        <v>14898.16</v>
      </c>
      <c r="O65" s="201">
        <f t="shared" si="4"/>
        <v>29796.32</v>
      </c>
    </row>
    <row r="66" spans="2:15" x14ac:dyDescent="0.25">
      <c r="B66" s="202" t="s">
        <v>242</v>
      </c>
      <c r="C66" s="202" t="s">
        <v>175</v>
      </c>
      <c r="D66" s="203" t="s">
        <v>259</v>
      </c>
      <c r="E66" s="204" t="s">
        <v>260</v>
      </c>
      <c r="F66" s="205" t="s">
        <v>53</v>
      </c>
      <c r="G66" s="206">
        <v>1</v>
      </c>
      <c r="H66" s="207">
        <v>14898.16</v>
      </c>
      <c r="I66" s="208">
        <v>14898.16</v>
      </c>
      <c r="J66" s="198"/>
      <c r="K66" s="198">
        <f t="shared" si="0"/>
        <v>14898.16</v>
      </c>
      <c r="L66" s="199">
        <f t="shared" si="1"/>
        <v>0</v>
      </c>
      <c r="M66" s="200">
        <f t="shared" si="2"/>
        <v>1</v>
      </c>
      <c r="N66" s="200">
        <f t="shared" si="3"/>
        <v>14898.16</v>
      </c>
      <c r="O66" s="201">
        <f t="shared" si="4"/>
        <v>14898.16</v>
      </c>
    </row>
    <row r="67" spans="2:15" x14ac:dyDescent="0.25">
      <c r="B67" s="202" t="s">
        <v>245</v>
      </c>
      <c r="C67" s="202" t="s">
        <v>175</v>
      </c>
      <c r="D67" s="203" t="s">
        <v>262</v>
      </c>
      <c r="E67" s="204" t="s">
        <v>263</v>
      </c>
      <c r="F67" s="205" t="s">
        <v>53</v>
      </c>
      <c r="G67" s="206">
        <v>3</v>
      </c>
      <c r="H67" s="207">
        <v>1530.92</v>
      </c>
      <c r="I67" s="208">
        <v>4592.76</v>
      </c>
      <c r="J67" s="198"/>
      <c r="K67" s="198">
        <f t="shared" si="0"/>
        <v>1530.92</v>
      </c>
      <c r="L67" s="199">
        <f t="shared" si="1"/>
        <v>0</v>
      </c>
      <c r="M67" s="200">
        <f t="shared" si="2"/>
        <v>3</v>
      </c>
      <c r="N67" s="200">
        <f t="shared" si="3"/>
        <v>1530.92</v>
      </c>
      <c r="O67" s="201">
        <f t="shared" si="4"/>
        <v>4592.76</v>
      </c>
    </row>
    <row r="68" spans="2:15" x14ac:dyDescent="0.25">
      <c r="B68" s="202" t="s">
        <v>248</v>
      </c>
      <c r="C68" s="202" t="s">
        <v>175</v>
      </c>
      <c r="D68" s="203" t="s">
        <v>265</v>
      </c>
      <c r="E68" s="204" t="s">
        <v>266</v>
      </c>
      <c r="F68" s="205" t="s">
        <v>53</v>
      </c>
      <c r="G68" s="206">
        <v>1</v>
      </c>
      <c r="H68" s="207">
        <v>775.98</v>
      </c>
      <c r="I68" s="208">
        <v>775.98</v>
      </c>
      <c r="J68" s="198"/>
      <c r="K68" s="198">
        <f t="shared" si="0"/>
        <v>775.98</v>
      </c>
      <c r="L68" s="199">
        <f t="shared" si="1"/>
        <v>0</v>
      </c>
      <c r="M68" s="200">
        <f t="shared" si="2"/>
        <v>1</v>
      </c>
      <c r="N68" s="200">
        <f t="shared" si="3"/>
        <v>775.98</v>
      </c>
      <c r="O68" s="201">
        <f t="shared" si="4"/>
        <v>775.98</v>
      </c>
    </row>
    <row r="69" spans="2:15" x14ac:dyDescent="0.25">
      <c r="B69" s="202" t="s">
        <v>252</v>
      </c>
      <c r="C69" s="202" t="s">
        <v>175</v>
      </c>
      <c r="D69" s="203" t="s">
        <v>268</v>
      </c>
      <c r="E69" s="204" t="s">
        <v>269</v>
      </c>
      <c r="F69" s="205" t="s">
        <v>53</v>
      </c>
      <c r="G69" s="206">
        <v>1</v>
      </c>
      <c r="H69" s="207">
        <v>1202.1099999999999</v>
      </c>
      <c r="I69" s="208">
        <v>1202.1099999999999</v>
      </c>
      <c r="J69" s="198"/>
      <c r="K69" s="198">
        <f t="shared" si="0"/>
        <v>1202.1099999999999</v>
      </c>
      <c r="L69" s="199">
        <f t="shared" si="1"/>
        <v>0</v>
      </c>
      <c r="M69" s="200">
        <f t="shared" si="2"/>
        <v>1</v>
      </c>
      <c r="N69" s="200">
        <f t="shared" si="3"/>
        <v>1202.1099999999999</v>
      </c>
      <c r="O69" s="201">
        <f t="shared" si="4"/>
        <v>1202.1099999999999</v>
      </c>
    </row>
    <row r="70" spans="2:15" x14ac:dyDescent="0.25">
      <c r="B70" s="202" t="s">
        <v>255</v>
      </c>
      <c r="C70" s="202" t="s">
        <v>175</v>
      </c>
      <c r="D70" s="203" t="s">
        <v>270</v>
      </c>
      <c r="E70" s="204" t="s">
        <v>345</v>
      </c>
      <c r="F70" s="205" t="s">
        <v>53</v>
      </c>
      <c r="G70" s="206">
        <v>3</v>
      </c>
      <c r="H70" s="207">
        <v>2648.85</v>
      </c>
      <c r="I70" s="208">
        <v>7946.55</v>
      </c>
      <c r="J70" s="198"/>
      <c r="K70" s="198">
        <f t="shared" si="0"/>
        <v>2648.85</v>
      </c>
      <c r="L70" s="199">
        <f t="shared" si="1"/>
        <v>0</v>
      </c>
      <c r="M70" s="200">
        <f t="shared" si="2"/>
        <v>3</v>
      </c>
      <c r="N70" s="200">
        <f t="shared" si="3"/>
        <v>2648.85</v>
      </c>
      <c r="O70" s="201">
        <f t="shared" si="4"/>
        <v>7946.55</v>
      </c>
    </row>
    <row r="71" spans="2:15" x14ac:dyDescent="0.25">
      <c r="B71" s="202" t="s">
        <v>258</v>
      </c>
      <c r="C71" s="202" t="s">
        <v>175</v>
      </c>
      <c r="D71" s="203" t="s">
        <v>272</v>
      </c>
      <c r="E71" s="204" t="s">
        <v>273</v>
      </c>
      <c r="F71" s="205" t="s">
        <v>53</v>
      </c>
      <c r="G71" s="206">
        <v>8</v>
      </c>
      <c r="H71" s="207">
        <v>211.75</v>
      </c>
      <c r="I71" s="208">
        <v>1694</v>
      </c>
      <c r="J71" s="198"/>
      <c r="K71" s="198">
        <f t="shared" si="0"/>
        <v>211.75</v>
      </c>
      <c r="L71" s="199">
        <f t="shared" si="1"/>
        <v>0</v>
      </c>
      <c r="M71" s="200">
        <f t="shared" si="2"/>
        <v>8</v>
      </c>
      <c r="N71" s="200">
        <f t="shared" si="3"/>
        <v>211.75</v>
      </c>
      <c r="O71" s="201">
        <f t="shared" si="4"/>
        <v>1694</v>
      </c>
    </row>
    <row r="72" spans="2:15" ht="24" x14ac:dyDescent="0.25">
      <c r="B72" s="191" t="s">
        <v>261</v>
      </c>
      <c r="C72" s="191" t="s">
        <v>113</v>
      </c>
      <c r="D72" s="192" t="s">
        <v>275</v>
      </c>
      <c r="E72" s="193" t="s">
        <v>276</v>
      </c>
      <c r="F72" s="194" t="s">
        <v>53</v>
      </c>
      <c r="G72" s="195">
        <v>3</v>
      </c>
      <c r="H72" s="196">
        <v>5935.59</v>
      </c>
      <c r="I72" s="197">
        <v>17806.77</v>
      </c>
      <c r="J72" s="198"/>
      <c r="K72" s="198">
        <f t="shared" si="0"/>
        <v>5935.59</v>
      </c>
      <c r="L72" s="199">
        <f t="shared" si="1"/>
        <v>0</v>
      </c>
      <c r="M72" s="200">
        <f t="shared" si="2"/>
        <v>3</v>
      </c>
      <c r="N72" s="200">
        <f t="shared" si="3"/>
        <v>5935.59</v>
      </c>
      <c r="O72" s="201">
        <f t="shared" si="4"/>
        <v>17806.77</v>
      </c>
    </row>
    <row r="73" spans="2:15" x14ac:dyDescent="0.25">
      <c r="B73" s="191" t="s">
        <v>264</v>
      </c>
      <c r="C73" s="191" t="s">
        <v>113</v>
      </c>
      <c r="D73" s="192" t="s">
        <v>278</v>
      </c>
      <c r="E73" s="193" t="s">
        <v>279</v>
      </c>
      <c r="F73" s="194" t="s">
        <v>53</v>
      </c>
      <c r="G73" s="195">
        <v>3</v>
      </c>
      <c r="H73" s="196">
        <v>485.32</v>
      </c>
      <c r="I73" s="197">
        <v>1455.96</v>
      </c>
      <c r="J73" s="198"/>
      <c r="K73" s="198">
        <f t="shared" si="0"/>
        <v>485.32</v>
      </c>
      <c r="L73" s="199">
        <f t="shared" si="1"/>
        <v>0</v>
      </c>
      <c r="M73" s="200">
        <f t="shared" si="2"/>
        <v>3</v>
      </c>
      <c r="N73" s="200">
        <f t="shared" si="3"/>
        <v>485.32</v>
      </c>
      <c r="O73" s="201">
        <f t="shared" si="4"/>
        <v>1455.96</v>
      </c>
    </row>
    <row r="74" spans="2:15" x14ac:dyDescent="0.25">
      <c r="B74" s="202" t="s">
        <v>267</v>
      </c>
      <c r="C74" s="202" t="s">
        <v>175</v>
      </c>
      <c r="D74" s="203" t="s">
        <v>281</v>
      </c>
      <c r="E74" s="204" t="s">
        <v>282</v>
      </c>
      <c r="F74" s="205" t="s">
        <v>53</v>
      </c>
      <c r="G74" s="206">
        <v>1</v>
      </c>
      <c r="H74" s="207">
        <v>6510.34</v>
      </c>
      <c r="I74" s="208">
        <v>6510.34</v>
      </c>
      <c r="J74" s="198"/>
      <c r="K74" s="198">
        <f t="shared" si="0"/>
        <v>6510.34</v>
      </c>
      <c r="L74" s="199">
        <f t="shared" si="1"/>
        <v>0</v>
      </c>
      <c r="M74" s="200">
        <f t="shared" si="2"/>
        <v>1</v>
      </c>
      <c r="N74" s="200">
        <f t="shared" si="3"/>
        <v>6510.34</v>
      </c>
      <c r="O74" s="201">
        <f t="shared" si="4"/>
        <v>6510.34</v>
      </c>
    </row>
    <row r="75" spans="2:15" x14ac:dyDescent="0.25">
      <c r="B75" s="202" t="s">
        <v>72</v>
      </c>
      <c r="C75" s="202" t="s">
        <v>175</v>
      </c>
      <c r="D75" s="203" t="s">
        <v>346</v>
      </c>
      <c r="E75" s="204" t="s">
        <v>347</v>
      </c>
      <c r="F75" s="205" t="s">
        <v>53</v>
      </c>
      <c r="G75" s="206">
        <v>1</v>
      </c>
      <c r="H75" s="207">
        <v>6510.34</v>
      </c>
      <c r="I75" s="208">
        <v>6510.34</v>
      </c>
      <c r="J75" s="198"/>
      <c r="K75" s="198">
        <f t="shared" si="0"/>
        <v>6510.34</v>
      </c>
      <c r="L75" s="199">
        <f t="shared" si="1"/>
        <v>0</v>
      </c>
      <c r="M75" s="200">
        <f t="shared" si="2"/>
        <v>1</v>
      </c>
      <c r="N75" s="200">
        <f t="shared" si="3"/>
        <v>6510.34</v>
      </c>
      <c r="O75" s="201">
        <f t="shared" si="4"/>
        <v>6510.34</v>
      </c>
    </row>
    <row r="76" spans="2:15" x14ac:dyDescent="0.25">
      <c r="B76" s="202" t="s">
        <v>271</v>
      </c>
      <c r="C76" s="202" t="s">
        <v>175</v>
      </c>
      <c r="D76" s="203" t="s">
        <v>284</v>
      </c>
      <c r="E76" s="204" t="s">
        <v>285</v>
      </c>
      <c r="F76" s="205" t="s">
        <v>53</v>
      </c>
      <c r="G76" s="206">
        <v>1</v>
      </c>
      <c r="H76" s="207">
        <v>6510.34</v>
      </c>
      <c r="I76" s="208">
        <v>6510.34</v>
      </c>
      <c r="J76" s="198"/>
      <c r="K76" s="198">
        <f t="shared" si="0"/>
        <v>6510.34</v>
      </c>
      <c r="L76" s="199">
        <f t="shared" si="1"/>
        <v>0</v>
      </c>
      <c r="M76" s="200">
        <f t="shared" si="2"/>
        <v>1</v>
      </c>
      <c r="N76" s="200">
        <f t="shared" si="3"/>
        <v>6510.34</v>
      </c>
      <c r="O76" s="201">
        <f t="shared" si="4"/>
        <v>6510.34</v>
      </c>
    </row>
    <row r="77" spans="2:15" ht="24" x14ac:dyDescent="0.25">
      <c r="B77" s="191" t="s">
        <v>274</v>
      </c>
      <c r="C77" s="191" t="s">
        <v>113</v>
      </c>
      <c r="D77" s="192" t="s">
        <v>290</v>
      </c>
      <c r="E77" s="193" t="s">
        <v>291</v>
      </c>
      <c r="F77" s="194" t="s">
        <v>81</v>
      </c>
      <c r="G77" s="195">
        <v>12.77</v>
      </c>
      <c r="H77" s="196">
        <v>3059.28</v>
      </c>
      <c r="I77" s="197">
        <v>39067.01</v>
      </c>
      <c r="J77" s="198"/>
      <c r="K77" s="198">
        <f t="shared" si="0"/>
        <v>3059.28</v>
      </c>
      <c r="L77" s="199">
        <f t="shared" si="1"/>
        <v>0</v>
      </c>
      <c r="M77" s="200">
        <f t="shared" si="2"/>
        <v>12.77</v>
      </c>
      <c r="N77" s="200">
        <f t="shared" si="3"/>
        <v>3059.28</v>
      </c>
      <c r="O77" s="201">
        <f t="shared" si="4"/>
        <v>39067.01</v>
      </c>
    </row>
    <row r="78" spans="2:15" x14ac:dyDescent="0.25">
      <c r="B78" s="191" t="s">
        <v>277</v>
      </c>
      <c r="C78" s="191" t="s">
        <v>113</v>
      </c>
      <c r="D78" s="192" t="s">
        <v>302</v>
      </c>
      <c r="E78" s="193" t="s">
        <v>303</v>
      </c>
      <c r="F78" s="194" t="s">
        <v>130</v>
      </c>
      <c r="G78" s="195">
        <v>89.67</v>
      </c>
      <c r="H78" s="196">
        <v>9.2100000000000009</v>
      </c>
      <c r="I78" s="197">
        <v>825.86</v>
      </c>
      <c r="J78" s="198"/>
      <c r="K78" s="198">
        <f t="shared" si="0"/>
        <v>9.2100000000000009</v>
      </c>
      <c r="L78" s="199">
        <f t="shared" si="1"/>
        <v>0</v>
      </c>
      <c r="M78" s="200">
        <f t="shared" si="2"/>
        <v>89.67</v>
      </c>
      <c r="N78" s="200">
        <f t="shared" si="3"/>
        <v>9.2100000000000009</v>
      </c>
      <c r="O78" s="201">
        <f t="shared" si="4"/>
        <v>825.86</v>
      </c>
    </row>
    <row r="79" spans="2:15" x14ac:dyDescent="0.25">
      <c r="B79" s="209"/>
      <c r="C79" s="210" t="s">
        <v>108</v>
      </c>
      <c r="D79" s="211" t="s">
        <v>133</v>
      </c>
      <c r="E79" s="211" t="s">
        <v>304</v>
      </c>
      <c r="F79" s="209"/>
      <c r="G79" s="209"/>
      <c r="H79" s="209"/>
      <c r="I79" s="212">
        <v>6282.1399999999994</v>
      </c>
      <c r="J79" s="198"/>
      <c r="K79" s="198">
        <f t="shared" si="0"/>
        <v>0</v>
      </c>
      <c r="L79" s="199">
        <f t="shared" si="1"/>
        <v>0</v>
      </c>
      <c r="M79" s="200">
        <f t="shared" si="2"/>
        <v>0</v>
      </c>
      <c r="N79" s="200">
        <f t="shared" si="3"/>
        <v>0</v>
      </c>
      <c r="O79" s="201">
        <f t="shared" si="4"/>
        <v>0</v>
      </c>
    </row>
    <row r="80" spans="2:15" ht="36" x14ac:dyDescent="0.25">
      <c r="B80" s="191" t="s">
        <v>280</v>
      </c>
      <c r="C80" s="191" t="s">
        <v>113</v>
      </c>
      <c r="D80" s="192" t="s">
        <v>306</v>
      </c>
      <c r="E80" s="193" t="s">
        <v>307</v>
      </c>
      <c r="F80" s="194" t="s">
        <v>130</v>
      </c>
      <c r="G80" s="195">
        <v>10</v>
      </c>
      <c r="H80" s="196">
        <v>87.65</v>
      </c>
      <c r="I80" s="197">
        <v>876.5</v>
      </c>
      <c r="J80" s="198"/>
      <c r="K80" s="198">
        <f t="shared" si="0"/>
        <v>87.65</v>
      </c>
      <c r="L80" s="199">
        <f t="shared" si="1"/>
        <v>0</v>
      </c>
      <c r="M80" s="200">
        <f t="shared" si="2"/>
        <v>10</v>
      </c>
      <c r="N80" s="200">
        <f t="shared" si="3"/>
        <v>87.65</v>
      </c>
      <c r="O80" s="201">
        <f t="shared" si="4"/>
        <v>876.5</v>
      </c>
    </row>
    <row r="81" spans="2:15" ht="24" x14ac:dyDescent="0.25">
      <c r="B81" s="191" t="s">
        <v>283</v>
      </c>
      <c r="C81" s="191" t="s">
        <v>113</v>
      </c>
      <c r="D81" s="192" t="s">
        <v>309</v>
      </c>
      <c r="E81" s="193" t="s">
        <v>310</v>
      </c>
      <c r="F81" s="194" t="s">
        <v>130</v>
      </c>
      <c r="G81" s="195">
        <v>20</v>
      </c>
      <c r="H81" s="196">
        <v>32.22</v>
      </c>
      <c r="I81" s="197">
        <v>644.4</v>
      </c>
      <c r="J81" s="198"/>
      <c r="K81" s="198">
        <f t="shared" ref="K81:K89" si="5">+H81</f>
        <v>32.22</v>
      </c>
      <c r="L81" s="199">
        <f t="shared" ref="L81:L89" si="6">ROUND(J81*K81,2)</f>
        <v>0</v>
      </c>
      <c r="M81" s="200">
        <f t="shared" ref="M81:M89" si="7">+G81+J81</f>
        <v>20</v>
      </c>
      <c r="N81" s="200">
        <f t="shared" ref="N81:N89" si="8">+K81</f>
        <v>32.22</v>
      </c>
      <c r="O81" s="201">
        <f t="shared" ref="O81:O89" si="9">ROUND(M81*N81,2)</f>
        <v>644.4</v>
      </c>
    </row>
    <row r="82" spans="2:15" x14ac:dyDescent="0.25">
      <c r="B82" s="191" t="s">
        <v>286</v>
      </c>
      <c r="C82" s="191" t="s">
        <v>113</v>
      </c>
      <c r="D82" s="192" t="s">
        <v>312</v>
      </c>
      <c r="E82" s="193" t="s">
        <v>313</v>
      </c>
      <c r="F82" s="194" t="s">
        <v>130</v>
      </c>
      <c r="G82" s="195">
        <v>20</v>
      </c>
      <c r="H82" s="196">
        <v>72.34</v>
      </c>
      <c r="I82" s="197">
        <v>1446.8</v>
      </c>
      <c r="J82" s="198"/>
      <c r="K82" s="198">
        <f t="shared" si="5"/>
        <v>72.34</v>
      </c>
      <c r="L82" s="199">
        <f t="shared" si="6"/>
        <v>0</v>
      </c>
      <c r="M82" s="200">
        <f t="shared" si="7"/>
        <v>20</v>
      </c>
      <c r="N82" s="200">
        <f t="shared" si="8"/>
        <v>72.34</v>
      </c>
      <c r="O82" s="201">
        <f t="shared" si="9"/>
        <v>1446.8</v>
      </c>
    </row>
    <row r="83" spans="2:15" ht="24" x14ac:dyDescent="0.25">
      <c r="B83" s="191" t="s">
        <v>289</v>
      </c>
      <c r="C83" s="191" t="s">
        <v>113</v>
      </c>
      <c r="D83" s="192" t="s">
        <v>315</v>
      </c>
      <c r="E83" s="193" t="s">
        <v>316</v>
      </c>
      <c r="F83" s="194" t="s">
        <v>53</v>
      </c>
      <c r="G83" s="195">
        <v>2</v>
      </c>
      <c r="H83" s="196">
        <v>1657.22</v>
      </c>
      <c r="I83" s="197">
        <v>3314.44</v>
      </c>
      <c r="J83" s="198"/>
      <c r="K83" s="198">
        <f t="shared" si="5"/>
        <v>1657.22</v>
      </c>
      <c r="L83" s="199">
        <f t="shared" si="6"/>
        <v>0</v>
      </c>
      <c r="M83" s="200">
        <f t="shared" si="7"/>
        <v>2</v>
      </c>
      <c r="N83" s="200">
        <f t="shared" si="8"/>
        <v>1657.22</v>
      </c>
      <c r="O83" s="201">
        <f t="shared" si="9"/>
        <v>3314.44</v>
      </c>
    </row>
    <row r="84" spans="2:15" x14ac:dyDescent="0.25">
      <c r="B84" s="209"/>
      <c r="C84" s="210" t="s">
        <v>108</v>
      </c>
      <c r="D84" s="211" t="s">
        <v>317</v>
      </c>
      <c r="E84" s="211" t="s">
        <v>318</v>
      </c>
      <c r="F84" s="209"/>
      <c r="G84" s="209"/>
      <c r="H84" s="209"/>
      <c r="I84" s="212">
        <v>3402.32</v>
      </c>
      <c r="J84" s="198"/>
      <c r="K84" s="198">
        <f t="shared" si="5"/>
        <v>0</v>
      </c>
      <c r="L84" s="199">
        <f t="shared" si="6"/>
        <v>0</v>
      </c>
      <c r="M84" s="200">
        <f t="shared" si="7"/>
        <v>0</v>
      </c>
      <c r="N84" s="200">
        <f t="shared" si="8"/>
        <v>0</v>
      </c>
      <c r="O84" s="201">
        <f t="shared" si="9"/>
        <v>0</v>
      </c>
    </row>
    <row r="85" spans="2:15" ht="24" x14ac:dyDescent="0.25">
      <c r="B85" s="191" t="s">
        <v>292</v>
      </c>
      <c r="C85" s="191" t="s">
        <v>113</v>
      </c>
      <c r="D85" s="192" t="s">
        <v>320</v>
      </c>
      <c r="E85" s="193" t="s">
        <v>321</v>
      </c>
      <c r="F85" s="194" t="s">
        <v>65</v>
      </c>
      <c r="G85" s="195">
        <v>12.422000000000001</v>
      </c>
      <c r="H85" s="196">
        <v>105.72</v>
      </c>
      <c r="I85" s="197">
        <v>1313.25</v>
      </c>
      <c r="J85" s="198">
        <v>-0.57499999999999996</v>
      </c>
      <c r="K85" s="198">
        <f t="shared" si="5"/>
        <v>105.72</v>
      </c>
      <c r="L85" s="199">
        <f t="shared" si="6"/>
        <v>-60.79</v>
      </c>
      <c r="M85" s="200">
        <f t="shared" si="7"/>
        <v>11.847000000000001</v>
      </c>
      <c r="N85" s="200">
        <f t="shared" si="8"/>
        <v>105.72</v>
      </c>
      <c r="O85" s="201">
        <f t="shared" si="9"/>
        <v>1252.46</v>
      </c>
    </row>
    <row r="86" spans="2:15" ht="24" x14ac:dyDescent="0.25">
      <c r="B86" s="191" t="s">
        <v>295</v>
      </c>
      <c r="C86" s="191" t="s">
        <v>113</v>
      </c>
      <c r="D86" s="192" t="s">
        <v>83</v>
      </c>
      <c r="E86" s="193" t="s">
        <v>323</v>
      </c>
      <c r="F86" s="194" t="s">
        <v>65</v>
      </c>
      <c r="G86" s="195">
        <v>1.627</v>
      </c>
      <c r="H86" s="196">
        <v>257.77999999999997</v>
      </c>
      <c r="I86" s="197">
        <v>419.41</v>
      </c>
      <c r="J86" s="198">
        <v>-0.57499999999999996</v>
      </c>
      <c r="K86" s="198">
        <f t="shared" si="5"/>
        <v>257.77999999999997</v>
      </c>
      <c r="L86" s="199">
        <f t="shared" si="6"/>
        <v>-148.22</v>
      </c>
      <c r="M86" s="200">
        <f t="shared" si="7"/>
        <v>1.052</v>
      </c>
      <c r="N86" s="200">
        <f t="shared" si="8"/>
        <v>257.77999999999997</v>
      </c>
      <c r="O86" s="201">
        <f t="shared" si="9"/>
        <v>271.18</v>
      </c>
    </row>
    <row r="87" spans="2:15" ht="24" x14ac:dyDescent="0.25">
      <c r="B87" s="191" t="s">
        <v>298</v>
      </c>
      <c r="C87" s="191" t="s">
        <v>113</v>
      </c>
      <c r="D87" s="192" t="s">
        <v>325</v>
      </c>
      <c r="E87" s="193" t="s">
        <v>167</v>
      </c>
      <c r="F87" s="194" t="s">
        <v>65</v>
      </c>
      <c r="G87" s="195">
        <v>10.795</v>
      </c>
      <c r="H87" s="196">
        <v>154.66999999999999</v>
      </c>
      <c r="I87" s="197">
        <v>1669.66</v>
      </c>
      <c r="J87" s="198"/>
      <c r="K87" s="198">
        <f t="shared" si="5"/>
        <v>154.66999999999999</v>
      </c>
      <c r="L87" s="199">
        <f t="shared" si="6"/>
        <v>0</v>
      </c>
      <c r="M87" s="200">
        <f t="shared" si="7"/>
        <v>10.795</v>
      </c>
      <c r="N87" s="200">
        <f t="shared" si="8"/>
        <v>154.66999999999999</v>
      </c>
      <c r="O87" s="201">
        <f t="shared" si="9"/>
        <v>1669.66</v>
      </c>
    </row>
    <row r="88" spans="2:15" x14ac:dyDescent="0.25">
      <c r="B88" s="209"/>
      <c r="C88" s="210" t="s">
        <v>108</v>
      </c>
      <c r="D88" s="211" t="s">
        <v>326</v>
      </c>
      <c r="E88" s="211" t="s">
        <v>327</v>
      </c>
      <c r="F88" s="209"/>
      <c r="G88" s="209"/>
      <c r="H88" s="209"/>
      <c r="I88" s="212">
        <v>3160.17</v>
      </c>
      <c r="J88" s="198"/>
      <c r="K88" s="198">
        <f t="shared" si="5"/>
        <v>0</v>
      </c>
      <c r="L88" s="199">
        <f t="shared" si="6"/>
        <v>0</v>
      </c>
      <c r="M88" s="200">
        <f t="shared" si="7"/>
        <v>0</v>
      </c>
      <c r="N88" s="200">
        <f t="shared" si="8"/>
        <v>0</v>
      </c>
      <c r="O88" s="201">
        <f t="shared" si="9"/>
        <v>0</v>
      </c>
    </row>
    <row r="89" spans="2:15" ht="24" x14ac:dyDescent="0.25">
      <c r="B89" s="191" t="s">
        <v>301</v>
      </c>
      <c r="C89" s="191" t="s">
        <v>113</v>
      </c>
      <c r="D89" s="192" t="s">
        <v>329</v>
      </c>
      <c r="E89" s="193" t="s">
        <v>330</v>
      </c>
      <c r="F89" s="194" t="s">
        <v>65</v>
      </c>
      <c r="G89" s="195">
        <v>27.619</v>
      </c>
      <c r="H89" s="196">
        <v>114.42</v>
      </c>
      <c r="I89" s="197">
        <v>3160.17</v>
      </c>
      <c r="J89" s="198"/>
      <c r="K89" s="198">
        <f t="shared" si="5"/>
        <v>114.42</v>
      </c>
      <c r="L89" s="199">
        <f t="shared" si="6"/>
        <v>0</v>
      </c>
      <c r="M89" s="200">
        <f t="shared" si="7"/>
        <v>27.619</v>
      </c>
      <c r="N89" s="200">
        <f t="shared" si="8"/>
        <v>114.42</v>
      </c>
      <c r="O89" s="201">
        <f t="shared" si="9"/>
        <v>3160.17</v>
      </c>
    </row>
    <row r="91" spans="2:15" x14ac:dyDescent="0.25">
      <c r="C91" s="213"/>
      <c r="D91" s="214" t="str">
        <f>CONCATENATE("CELKEM ",B13)</f>
        <v>CELKEM 02 - SO 01.B - Stoka A.0.1</v>
      </c>
      <c r="E91" s="215"/>
      <c r="F91" s="215"/>
      <c r="G91" s="216"/>
      <c r="H91" s="215"/>
      <c r="I91" s="217">
        <v>728120.68</v>
      </c>
      <c r="J91" s="218"/>
      <c r="K91" s="217"/>
      <c r="L91" s="217">
        <f t="shared" ref="L91:O91" si="10">ROUND(SUM(L13:L89),2)</f>
        <v>-8952.25</v>
      </c>
      <c r="M91" s="217"/>
      <c r="N91" s="217"/>
      <c r="O91" s="217">
        <f t="shared" si="10"/>
        <v>719168.42</v>
      </c>
    </row>
    <row r="93" spans="2:15" ht="15.75" x14ac:dyDescent="0.25">
      <c r="B93" s="179" t="s">
        <v>348</v>
      </c>
      <c r="C93" s="20"/>
      <c r="D93" s="20"/>
      <c r="E93" s="20"/>
      <c r="F93" s="20"/>
      <c r="G93" s="20"/>
      <c r="H93" s="20"/>
      <c r="I93" s="180">
        <v>6931440.4800000004</v>
      </c>
      <c r="J93" s="20"/>
      <c r="K93" s="20"/>
      <c r="L93" s="20"/>
      <c r="M93" s="20"/>
      <c r="N93" s="20"/>
      <c r="O93" s="20"/>
    </row>
    <row r="94" spans="2:15" ht="15.75" x14ac:dyDescent="0.25">
      <c r="B94" s="185"/>
      <c r="C94" s="186" t="s">
        <v>108</v>
      </c>
      <c r="D94" s="187" t="s">
        <v>109</v>
      </c>
      <c r="E94" s="187" t="s">
        <v>110</v>
      </c>
      <c r="F94" s="185"/>
      <c r="G94" s="185"/>
      <c r="H94" s="185"/>
      <c r="I94" s="188">
        <v>6931440.4800000004</v>
      </c>
      <c r="J94" s="185"/>
      <c r="K94" s="185"/>
      <c r="L94" s="185"/>
      <c r="M94" s="185"/>
      <c r="N94" s="185"/>
      <c r="O94" s="185"/>
    </row>
    <row r="95" spans="2:15" x14ac:dyDescent="0.25">
      <c r="B95" s="185"/>
      <c r="C95" s="186" t="s">
        <v>108</v>
      </c>
      <c r="D95" s="189" t="s">
        <v>111</v>
      </c>
      <c r="E95" s="189" t="s">
        <v>112</v>
      </c>
      <c r="F95" s="185"/>
      <c r="G95" s="185"/>
      <c r="H95" s="185"/>
      <c r="I95" s="190">
        <v>2745546.5000000005</v>
      </c>
      <c r="J95" s="185"/>
      <c r="K95" s="185"/>
      <c r="L95" s="185"/>
      <c r="M95" s="185"/>
      <c r="N95" s="185"/>
      <c r="O95" s="185"/>
    </row>
    <row r="96" spans="2:15" ht="36" x14ac:dyDescent="0.25">
      <c r="B96" s="191" t="s">
        <v>111</v>
      </c>
      <c r="C96" s="191" t="s">
        <v>113</v>
      </c>
      <c r="D96" s="192" t="s">
        <v>118</v>
      </c>
      <c r="E96" s="193" t="s">
        <v>119</v>
      </c>
      <c r="F96" s="194" t="s">
        <v>46</v>
      </c>
      <c r="G96" s="195">
        <v>27.72</v>
      </c>
      <c r="H96" s="196">
        <v>21.04</v>
      </c>
      <c r="I96" s="197">
        <v>583.23</v>
      </c>
      <c r="J96" s="198"/>
      <c r="K96" s="198">
        <f>+H96</f>
        <v>21.04</v>
      </c>
      <c r="L96" s="199">
        <f>ROUND(J96*K96,2)</f>
        <v>0</v>
      </c>
      <c r="M96" s="200">
        <f>+G96+J96</f>
        <v>27.72</v>
      </c>
      <c r="N96" s="200">
        <f>+K96</f>
        <v>21.04</v>
      </c>
      <c r="O96" s="201">
        <f>ROUND(M96*N96,2)</f>
        <v>583.23</v>
      </c>
    </row>
    <row r="97" spans="2:15" ht="36" x14ac:dyDescent="0.25">
      <c r="B97" s="191" t="s">
        <v>114</v>
      </c>
      <c r="C97" s="191" t="s">
        <v>113</v>
      </c>
      <c r="D97" s="192" t="s">
        <v>121</v>
      </c>
      <c r="E97" s="193" t="s">
        <v>122</v>
      </c>
      <c r="F97" s="194" t="s">
        <v>46</v>
      </c>
      <c r="G97" s="195">
        <v>695.55200000000002</v>
      </c>
      <c r="H97" s="196">
        <v>26.3</v>
      </c>
      <c r="I97" s="197">
        <v>18293.02</v>
      </c>
      <c r="J97" s="198"/>
      <c r="K97" s="198">
        <f t="shared" ref="K97:K160" si="11">+H97</f>
        <v>26.3</v>
      </c>
      <c r="L97" s="199">
        <f t="shared" ref="L97:L160" si="12">ROUND(J97*K97,2)</f>
        <v>0</v>
      </c>
      <c r="M97" s="200">
        <f t="shared" ref="M97:M160" si="13">+G97+J97</f>
        <v>695.55200000000002</v>
      </c>
      <c r="N97" s="200">
        <f t="shared" ref="N97:N160" si="14">+K97</f>
        <v>26.3</v>
      </c>
      <c r="O97" s="201">
        <f t="shared" ref="O97:O160" si="15">ROUND(M97*N97,2)</f>
        <v>18293.02</v>
      </c>
    </row>
    <row r="98" spans="2:15" ht="36" x14ac:dyDescent="0.25">
      <c r="B98" s="191" t="s">
        <v>117</v>
      </c>
      <c r="C98" s="191" t="s">
        <v>113</v>
      </c>
      <c r="D98" s="192" t="s">
        <v>115</v>
      </c>
      <c r="E98" s="193" t="s">
        <v>116</v>
      </c>
      <c r="F98" s="194" t="s">
        <v>46</v>
      </c>
      <c r="G98" s="195">
        <v>345.411</v>
      </c>
      <c r="H98" s="196">
        <v>40.770000000000003</v>
      </c>
      <c r="I98" s="197">
        <v>14082.41</v>
      </c>
      <c r="J98" s="198"/>
      <c r="K98" s="198">
        <f t="shared" si="11"/>
        <v>40.770000000000003</v>
      </c>
      <c r="L98" s="199">
        <f t="shared" si="12"/>
        <v>0</v>
      </c>
      <c r="M98" s="200">
        <f t="shared" si="13"/>
        <v>345.411</v>
      </c>
      <c r="N98" s="200">
        <f t="shared" si="14"/>
        <v>40.770000000000003</v>
      </c>
      <c r="O98" s="201">
        <f t="shared" si="15"/>
        <v>14082.41</v>
      </c>
    </row>
    <row r="99" spans="2:15" ht="36" x14ac:dyDescent="0.25">
      <c r="B99" s="191" t="s">
        <v>120</v>
      </c>
      <c r="C99" s="191" t="s">
        <v>113</v>
      </c>
      <c r="D99" s="192" t="s">
        <v>349</v>
      </c>
      <c r="E99" s="193" t="s">
        <v>350</v>
      </c>
      <c r="F99" s="194" t="s">
        <v>46</v>
      </c>
      <c r="G99" s="195">
        <v>350.14100000000002</v>
      </c>
      <c r="H99" s="196">
        <v>519.33000000000004</v>
      </c>
      <c r="I99" s="197">
        <v>181838.73</v>
      </c>
      <c r="J99" s="198"/>
      <c r="K99" s="198">
        <f t="shared" si="11"/>
        <v>519.33000000000004</v>
      </c>
      <c r="L99" s="199">
        <f t="shared" si="12"/>
        <v>0</v>
      </c>
      <c r="M99" s="200">
        <f t="shared" si="13"/>
        <v>350.14100000000002</v>
      </c>
      <c r="N99" s="200">
        <f t="shared" si="14"/>
        <v>519.33000000000004</v>
      </c>
      <c r="O99" s="201">
        <f t="shared" si="15"/>
        <v>181838.73</v>
      </c>
    </row>
    <row r="100" spans="2:15" ht="36" x14ac:dyDescent="0.25">
      <c r="B100" s="191" t="s">
        <v>123</v>
      </c>
      <c r="C100" s="191" t="s">
        <v>113</v>
      </c>
      <c r="D100" s="192" t="s">
        <v>124</v>
      </c>
      <c r="E100" s="193" t="s">
        <v>125</v>
      </c>
      <c r="F100" s="194" t="s">
        <v>46</v>
      </c>
      <c r="G100" s="195">
        <v>345.411</v>
      </c>
      <c r="H100" s="196">
        <v>39.46</v>
      </c>
      <c r="I100" s="197">
        <v>13629.92</v>
      </c>
      <c r="J100" s="198"/>
      <c r="K100" s="198">
        <f t="shared" si="11"/>
        <v>39.46</v>
      </c>
      <c r="L100" s="199">
        <f t="shared" si="12"/>
        <v>0</v>
      </c>
      <c r="M100" s="200">
        <f t="shared" si="13"/>
        <v>345.411</v>
      </c>
      <c r="N100" s="200">
        <f t="shared" si="14"/>
        <v>39.46</v>
      </c>
      <c r="O100" s="201">
        <f t="shared" si="15"/>
        <v>13629.92</v>
      </c>
    </row>
    <row r="101" spans="2:15" ht="36" x14ac:dyDescent="0.25">
      <c r="B101" s="191" t="s">
        <v>126</v>
      </c>
      <c r="C101" s="191" t="s">
        <v>113</v>
      </c>
      <c r="D101" s="192" t="s">
        <v>351</v>
      </c>
      <c r="E101" s="193" t="s">
        <v>352</v>
      </c>
      <c r="F101" s="194" t="s">
        <v>46</v>
      </c>
      <c r="G101" s="195">
        <v>350.14100000000002</v>
      </c>
      <c r="H101" s="196">
        <v>77.599999999999994</v>
      </c>
      <c r="I101" s="197">
        <v>27170.94</v>
      </c>
      <c r="J101" s="198"/>
      <c r="K101" s="198">
        <f t="shared" si="11"/>
        <v>77.599999999999994</v>
      </c>
      <c r="L101" s="199">
        <f t="shared" si="12"/>
        <v>0</v>
      </c>
      <c r="M101" s="200">
        <f t="shared" si="13"/>
        <v>350.14100000000002</v>
      </c>
      <c r="N101" s="200">
        <f t="shared" si="14"/>
        <v>77.599999999999994</v>
      </c>
      <c r="O101" s="201">
        <f t="shared" si="15"/>
        <v>27170.94</v>
      </c>
    </row>
    <row r="102" spans="2:15" ht="24" x14ac:dyDescent="0.25">
      <c r="B102" s="191" t="s">
        <v>127</v>
      </c>
      <c r="C102" s="191" t="s">
        <v>113</v>
      </c>
      <c r="D102" s="192" t="s">
        <v>67</v>
      </c>
      <c r="E102" s="193" t="s">
        <v>68</v>
      </c>
      <c r="F102" s="194" t="s">
        <v>46</v>
      </c>
      <c r="G102" s="195">
        <v>1441.001</v>
      </c>
      <c r="H102" s="196">
        <v>55.24</v>
      </c>
      <c r="I102" s="197">
        <v>79600.899999999994</v>
      </c>
      <c r="J102" s="198">
        <v>-122.71799999999998</v>
      </c>
      <c r="K102" s="198">
        <f t="shared" si="11"/>
        <v>55.24</v>
      </c>
      <c r="L102" s="199">
        <f t="shared" si="12"/>
        <v>-6778.94</v>
      </c>
      <c r="M102" s="200">
        <f t="shared" si="13"/>
        <v>1318.2829999999999</v>
      </c>
      <c r="N102" s="200">
        <f t="shared" si="14"/>
        <v>55.24</v>
      </c>
      <c r="O102" s="201">
        <f t="shared" si="15"/>
        <v>72821.95</v>
      </c>
    </row>
    <row r="103" spans="2:15" ht="48" x14ac:dyDescent="0.25">
      <c r="B103" s="191" t="s">
        <v>66</v>
      </c>
      <c r="C103" s="191" t="s">
        <v>113</v>
      </c>
      <c r="D103" s="192" t="s">
        <v>128</v>
      </c>
      <c r="E103" s="193" t="s">
        <v>129</v>
      </c>
      <c r="F103" s="194" t="s">
        <v>130</v>
      </c>
      <c r="G103" s="195">
        <v>23.1</v>
      </c>
      <c r="H103" s="196">
        <v>170.98</v>
      </c>
      <c r="I103" s="197">
        <v>3949.64</v>
      </c>
      <c r="J103" s="198"/>
      <c r="K103" s="198">
        <f t="shared" si="11"/>
        <v>170.98</v>
      </c>
      <c r="L103" s="199">
        <f t="shared" si="12"/>
        <v>0</v>
      </c>
      <c r="M103" s="200">
        <f t="shared" si="13"/>
        <v>23.1</v>
      </c>
      <c r="N103" s="200">
        <f t="shared" si="14"/>
        <v>170.98</v>
      </c>
      <c r="O103" s="201">
        <f t="shared" si="15"/>
        <v>3949.64</v>
      </c>
    </row>
    <row r="104" spans="2:15" ht="24" x14ac:dyDescent="0.25">
      <c r="B104" s="191" t="s">
        <v>133</v>
      </c>
      <c r="C104" s="191" t="s">
        <v>113</v>
      </c>
      <c r="D104" s="192" t="s">
        <v>353</v>
      </c>
      <c r="E104" s="193" t="s">
        <v>354</v>
      </c>
      <c r="F104" s="194" t="s">
        <v>130</v>
      </c>
      <c r="G104" s="195">
        <v>6.6</v>
      </c>
      <c r="H104" s="196">
        <v>257.77999999999997</v>
      </c>
      <c r="I104" s="197">
        <v>1701.35</v>
      </c>
      <c r="J104" s="198"/>
      <c r="K104" s="198">
        <f t="shared" si="11"/>
        <v>257.77999999999997</v>
      </c>
      <c r="L104" s="199">
        <f t="shared" si="12"/>
        <v>0</v>
      </c>
      <c r="M104" s="200">
        <f t="shared" si="13"/>
        <v>6.6</v>
      </c>
      <c r="N104" s="200">
        <f t="shared" si="14"/>
        <v>257.77999999999997</v>
      </c>
      <c r="O104" s="201">
        <f t="shared" si="15"/>
        <v>1701.35</v>
      </c>
    </row>
    <row r="105" spans="2:15" x14ac:dyDescent="0.25">
      <c r="B105" s="191" t="s">
        <v>136</v>
      </c>
      <c r="C105" s="191" t="s">
        <v>113</v>
      </c>
      <c r="D105" s="192" t="s">
        <v>355</v>
      </c>
      <c r="E105" s="193" t="s">
        <v>356</v>
      </c>
      <c r="F105" s="194" t="s">
        <v>357</v>
      </c>
      <c r="G105" s="195">
        <v>1</v>
      </c>
      <c r="H105" s="196">
        <v>6576.1</v>
      </c>
      <c r="I105" s="197">
        <v>6576.1</v>
      </c>
      <c r="J105" s="198"/>
      <c r="K105" s="198">
        <f t="shared" si="11"/>
        <v>6576.1</v>
      </c>
      <c r="L105" s="199">
        <f t="shared" si="12"/>
        <v>0</v>
      </c>
      <c r="M105" s="200">
        <f t="shared" si="13"/>
        <v>1</v>
      </c>
      <c r="N105" s="200">
        <f t="shared" si="14"/>
        <v>6576.1</v>
      </c>
      <c r="O105" s="201">
        <f t="shared" si="15"/>
        <v>6576.1</v>
      </c>
    </row>
    <row r="106" spans="2:15" ht="48" x14ac:dyDescent="0.25">
      <c r="B106" s="191" t="s">
        <v>139</v>
      </c>
      <c r="C106" s="191" t="s">
        <v>113</v>
      </c>
      <c r="D106" s="192" t="s">
        <v>131</v>
      </c>
      <c r="E106" s="193" t="s">
        <v>132</v>
      </c>
      <c r="F106" s="194" t="s">
        <v>130</v>
      </c>
      <c r="G106" s="195">
        <v>11</v>
      </c>
      <c r="H106" s="196">
        <v>147.30000000000001</v>
      </c>
      <c r="I106" s="197">
        <v>1620.3</v>
      </c>
      <c r="J106" s="198"/>
      <c r="K106" s="198">
        <f t="shared" si="11"/>
        <v>147.30000000000001</v>
      </c>
      <c r="L106" s="199">
        <f t="shared" si="12"/>
        <v>0</v>
      </c>
      <c r="M106" s="200">
        <f t="shared" si="13"/>
        <v>11</v>
      </c>
      <c r="N106" s="200">
        <f t="shared" si="14"/>
        <v>147.30000000000001</v>
      </c>
      <c r="O106" s="201">
        <f t="shared" si="15"/>
        <v>1620.3</v>
      </c>
    </row>
    <row r="107" spans="2:15" ht="24" x14ac:dyDescent="0.25">
      <c r="B107" s="191" t="s">
        <v>78</v>
      </c>
      <c r="C107" s="191" t="s">
        <v>113</v>
      </c>
      <c r="D107" s="192" t="s">
        <v>333</v>
      </c>
      <c r="E107" s="193" t="s">
        <v>334</v>
      </c>
      <c r="F107" s="194" t="s">
        <v>81</v>
      </c>
      <c r="G107" s="195">
        <v>0.38600000000000001</v>
      </c>
      <c r="H107" s="196">
        <v>57.87</v>
      </c>
      <c r="I107" s="197">
        <v>22.34</v>
      </c>
      <c r="J107" s="198"/>
      <c r="K107" s="198">
        <f t="shared" si="11"/>
        <v>57.87</v>
      </c>
      <c r="L107" s="199">
        <f t="shared" si="12"/>
        <v>0</v>
      </c>
      <c r="M107" s="200">
        <f t="shared" si="13"/>
        <v>0.38600000000000001</v>
      </c>
      <c r="N107" s="200">
        <f t="shared" si="14"/>
        <v>57.87</v>
      </c>
      <c r="O107" s="201">
        <f t="shared" si="15"/>
        <v>22.34</v>
      </c>
    </row>
    <row r="108" spans="2:15" ht="24" x14ac:dyDescent="0.25">
      <c r="B108" s="191" t="s">
        <v>144</v>
      </c>
      <c r="C108" s="191" t="s">
        <v>113</v>
      </c>
      <c r="D108" s="192" t="s">
        <v>134</v>
      </c>
      <c r="E108" s="193" t="s">
        <v>135</v>
      </c>
      <c r="F108" s="194" t="s">
        <v>81</v>
      </c>
      <c r="G108" s="195">
        <v>157.32</v>
      </c>
      <c r="H108" s="196">
        <v>257.77999999999997</v>
      </c>
      <c r="I108" s="197">
        <v>40553.949999999997</v>
      </c>
      <c r="J108" s="198"/>
      <c r="K108" s="198">
        <f t="shared" si="11"/>
        <v>257.77999999999997</v>
      </c>
      <c r="L108" s="199">
        <f t="shared" si="12"/>
        <v>0</v>
      </c>
      <c r="M108" s="200">
        <f t="shared" si="13"/>
        <v>157.32</v>
      </c>
      <c r="N108" s="200">
        <f t="shared" si="14"/>
        <v>257.77999999999997</v>
      </c>
      <c r="O108" s="201">
        <f t="shared" si="15"/>
        <v>40553.949999999997</v>
      </c>
    </row>
    <row r="109" spans="2:15" ht="24" x14ac:dyDescent="0.25">
      <c r="B109" s="191" t="s">
        <v>147</v>
      </c>
      <c r="C109" s="191" t="s">
        <v>113</v>
      </c>
      <c r="D109" s="192" t="s">
        <v>137</v>
      </c>
      <c r="E109" s="193" t="s">
        <v>138</v>
      </c>
      <c r="F109" s="194" t="s">
        <v>81</v>
      </c>
      <c r="G109" s="195">
        <v>559.11</v>
      </c>
      <c r="H109" s="196">
        <v>234.11</v>
      </c>
      <c r="I109" s="197">
        <v>130893.24</v>
      </c>
      <c r="J109" s="198"/>
      <c r="K109" s="198">
        <f t="shared" si="11"/>
        <v>234.11</v>
      </c>
      <c r="L109" s="199">
        <f t="shared" si="12"/>
        <v>0</v>
      </c>
      <c r="M109" s="200">
        <f t="shared" si="13"/>
        <v>559.11</v>
      </c>
      <c r="N109" s="200">
        <f t="shared" si="14"/>
        <v>234.11</v>
      </c>
      <c r="O109" s="201">
        <f t="shared" si="15"/>
        <v>130893.24</v>
      </c>
    </row>
    <row r="110" spans="2:15" ht="24" x14ac:dyDescent="0.25">
      <c r="B110" s="191" t="s">
        <v>150</v>
      </c>
      <c r="C110" s="191" t="s">
        <v>113</v>
      </c>
      <c r="D110" s="192" t="s">
        <v>140</v>
      </c>
      <c r="E110" s="193" t="s">
        <v>141</v>
      </c>
      <c r="F110" s="194" t="s">
        <v>81</v>
      </c>
      <c r="G110" s="195">
        <v>798.02</v>
      </c>
      <c r="H110" s="196">
        <v>257.77999999999997</v>
      </c>
      <c r="I110" s="197">
        <v>205713.6</v>
      </c>
      <c r="J110" s="198"/>
      <c r="K110" s="198">
        <f t="shared" si="11"/>
        <v>257.77999999999997</v>
      </c>
      <c r="L110" s="199">
        <f t="shared" si="12"/>
        <v>0</v>
      </c>
      <c r="M110" s="200">
        <f t="shared" si="13"/>
        <v>798.02</v>
      </c>
      <c r="N110" s="200">
        <f t="shared" si="14"/>
        <v>257.77999999999997</v>
      </c>
      <c r="O110" s="201">
        <f t="shared" si="15"/>
        <v>205713.6</v>
      </c>
    </row>
    <row r="111" spans="2:15" ht="24" x14ac:dyDescent="0.25">
      <c r="B111" s="191" t="s">
        <v>153</v>
      </c>
      <c r="C111" s="191" t="s">
        <v>113</v>
      </c>
      <c r="D111" s="192" t="s">
        <v>142</v>
      </c>
      <c r="E111" s="193" t="s">
        <v>143</v>
      </c>
      <c r="F111" s="194" t="s">
        <v>81</v>
      </c>
      <c r="G111" s="195">
        <v>298.02</v>
      </c>
      <c r="H111" s="196">
        <v>315.64999999999998</v>
      </c>
      <c r="I111" s="197">
        <v>94070.01</v>
      </c>
      <c r="J111" s="198"/>
      <c r="K111" s="198">
        <f t="shared" si="11"/>
        <v>315.64999999999998</v>
      </c>
      <c r="L111" s="199">
        <f t="shared" si="12"/>
        <v>0</v>
      </c>
      <c r="M111" s="200">
        <f t="shared" si="13"/>
        <v>298.02</v>
      </c>
      <c r="N111" s="200">
        <f t="shared" si="14"/>
        <v>315.64999999999998</v>
      </c>
      <c r="O111" s="201">
        <f t="shared" si="15"/>
        <v>94070.01</v>
      </c>
    </row>
    <row r="112" spans="2:15" ht="24" x14ac:dyDescent="0.25">
      <c r="B112" s="191" t="s">
        <v>156</v>
      </c>
      <c r="C112" s="191" t="s">
        <v>113</v>
      </c>
      <c r="D112" s="192" t="s">
        <v>145</v>
      </c>
      <c r="E112" s="193" t="s">
        <v>146</v>
      </c>
      <c r="F112" s="194" t="s">
        <v>46</v>
      </c>
      <c r="G112" s="195">
        <v>3409.24</v>
      </c>
      <c r="H112" s="196">
        <v>69.709999999999994</v>
      </c>
      <c r="I112" s="197">
        <v>237658.12</v>
      </c>
      <c r="J112" s="198"/>
      <c r="K112" s="198">
        <f t="shared" si="11"/>
        <v>69.709999999999994</v>
      </c>
      <c r="L112" s="199">
        <f t="shared" si="12"/>
        <v>0</v>
      </c>
      <c r="M112" s="200">
        <f t="shared" si="13"/>
        <v>3409.24</v>
      </c>
      <c r="N112" s="200">
        <f t="shared" si="14"/>
        <v>69.709999999999994</v>
      </c>
      <c r="O112" s="201">
        <f t="shared" si="15"/>
        <v>237658.12</v>
      </c>
    </row>
    <row r="113" spans="2:15" ht="24" x14ac:dyDescent="0.25">
      <c r="B113" s="191" t="s">
        <v>159</v>
      </c>
      <c r="C113" s="191" t="s">
        <v>113</v>
      </c>
      <c r="D113" s="192" t="s">
        <v>148</v>
      </c>
      <c r="E113" s="193" t="s">
        <v>149</v>
      </c>
      <c r="F113" s="194" t="s">
        <v>46</v>
      </c>
      <c r="G113" s="195">
        <v>3409.24</v>
      </c>
      <c r="H113" s="196">
        <v>80.23</v>
      </c>
      <c r="I113" s="197">
        <v>273523.33</v>
      </c>
      <c r="J113" s="198"/>
      <c r="K113" s="198">
        <f t="shared" si="11"/>
        <v>80.23</v>
      </c>
      <c r="L113" s="199">
        <f t="shared" si="12"/>
        <v>0</v>
      </c>
      <c r="M113" s="200">
        <f t="shared" si="13"/>
        <v>3409.24</v>
      </c>
      <c r="N113" s="200">
        <f t="shared" si="14"/>
        <v>80.23</v>
      </c>
      <c r="O113" s="201">
        <f t="shared" si="15"/>
        <v>273523.33</v>
      </c>
    </row>
    <row r="114" spans="2:15" ht="36" x14ac:dyDescent="0.25">
      <c r="B114" s="191" t="s">
        <v>162</v>
      </c>
      <c r="C114" s="191" t="s">
        <v>113</v>
      </c>
      <c r="D114" s="192" t="s">
        <v>151</v>
      </c>
      <c r="E114" s="193" t="s">
        <v>152</v>
      </c>
      <c r="F114" s="194" t="s">
        <v>81</v>
      </c>
      <c r="G114" s="195">
        <v>993.63</v>
      </c>
      <c r="H114" s="196">
        <v>13.15</v>
      </c>
      <c r="I114" s="197">
        <v>13066.23</v>
      </c>
      <c r="J114" s="198"/>
      <c r="K114" s="198">
        <f t="shared" si="11"/>
        <v>13.15</v>
      </c>
      <c r="L114" s="199">
        <f t="shared" si="12"/>
        <v>0</v>
      </c>
      <c r="M114" s="200">
        <f t="shared" si="13"/>
        <v>993.63</v>
      </c>
      <c r="N114" s="200">
        <f t="shared" si="14"/>
        <v>13.15</v>
      </c>
      <c r="O114" s="201">
        <f t="shared" si="15"/>
        <v>13066.23</v>
      </c>
    </row>
    <row r="115" spans="2:15" ht="36" x14ac:dyDescent="0.25">
      <c r="B115" s="191" t="s">
        <v>165</v>
      </c>
      <c r="C115" s="191" t="s">
        <v>113</v>
      </c>
      <c r="D115" s="192" t="s">
        <v>154</v>
      </c>
      <c r="E115" s="193" t="s">
        <v>155</v>
      </c>
      <c r="F115" s="194" t="s">
        <v>81</v>
      </c>
      <c r="G115" s="195">
        <v>2716.39</v>
      </c>
      <c r="H115" s="196">
        <v>186.13</v>
      </c>
      <c r="I115" s="197">
        <v>505601.67</v>
      </c>
      <c r="J115" s="198"/>
      <c r="K115" s="198">
        <f t="shared" si="11"/>
        <v>186.13</v>
      </c>
      <c r="L115" s="199">
        <f t="shared" si="12"/>
        <v>0</v>
      </c>
      <c r="M115" s="200">
        <f t="shared" si="13"/>
        <v>2716.39</v>
      </c>
      <c r="N115" s="200">
        <f t="shared" si="14"/>
        <v>186.13</v>
      </c>
      <c r="O115" s="201">
        <f t="shared" si="15"/>
        <v>505601.67</v>
      </c>
    </row>
    <row r="116" spans="2:15" ht="24" x14ac:dyDescent="0.25">
      <c r="B116" s="191" t="s">
        <v>168</v>
      </c>
      <c r="C116" s="191" t="s">
        <v>113</v>
      </c>
      <c r="D116" s="192" t="s">
        <v>157</v>
      </c>
      <c r="E116" s="193" t="s">
        <v>158</v>
      </c>
      <c r="F116" s="194" t="s">
        <v>81</v>
      </c>
      <c r="G116" s="195">
        <v>1656.05</v>
      </c>
      <c r="H116" s="196">
        <v>44.72</v>
      </c>
      <c r="I116" s="197">
        <v>74058.559999999998</v>
      </c>
      <c r="J116" s="198"/>
      <c r="K116" s="198">
        <f t="shared" si="11"/>
        <v>44.72</v>
      </c>
      <c r="L116" s="199">
        <f t="shared" si="12"/>
        <v>0</v>
      </c>
      <c r="M116" s="200">
        <f t="shared" si="13"/>
        <v>1656.05</v>
      </c>
      <c r="N116" s="200">
        <f t="shared" si="14"/>
        <v>44.72</v>
      </c>
      <c r="O116" s="201">
        <f t="shared" si="15"/>
        <v>74058.559999999998</v>
      </c>
    </row>
    <row r="117" spans="2:15" ht="36" x14ac:dyDescent="0.25">
      <c r="B117" s="191" t="s">
        <v>171</v>
      </c>
      <c r="C117" s="191" t="s">
        <v>113</v>
      </c>
      <c r="D117" s="192" t="s">
        <v>160</v>
      </c>
      <c r="E117" s="193" t="s">
        <v>161</v>
      </c>
      <c r="F117" s="194" t="s">
        <v>81</v>
      </c>
      <c r="G117" s="195">
        <v>588.80999999999995</v>
      </c>
      <c r="H117" s="196">
        <v>247.39</v>
      </c>
      <c r="I117" s="197">
        <v>145665.71</v>
      </c>
      <c r="J117" s="198"/>
      <c r="K117" s="198">
        <f t="shared" si="11"/>
        <v>247.39</v>
      </c>
      <c r="L117" s="199">
        <f t="shared" si="12"/>
        <v>0</v>
      </c>
      <c r="M117" s="200">
        <f t="shared" si="13"/>
        <v>588.80999999999995</v>
      </c>
      <c r="N117" s="200">
        <f t="shared" si="14"/>
        <v>247.39</v>
      </c>
      <c r="O117" s="201">
        <f t="shared" si="15"/>
        <v>145665.71</v>
      </c>
    </row>
    <row r="118" spans="2:15" x14ac:dyDescent="0.25">
      <c r="B118" s="191" t="s">
        <v>174</v>
      </c>
      <c r="C118" s="191" t="s">
        <v>113</v>
      </c>
      <c r="D118" s="192" t="s">
        <v>163</v>
      </c>
      <c r="E118" s="193" t="s">
        <v>164</v>
      </c>
      <c r="F118" s="194" t="s">
        <v>81</v>
      </c>
      <c r="G118" s="195">
        <v>588.80999999999995</v>
      </c>
      <c r="H118" s="196">
        <v>11.84</v>
      </c>
      <c r="I118" s="197">
        <v>6971.51</v>
      </c>
      <c r="J118" s="198"/>
      <c r="K118" s="198">
        <f t="shared" si="11"/>
        <v>11.84</v>
      </c>
      <c r="L118" s="199">
        <f t="shared" si="12"/>
        <v>0</v>
      </c>
      <c r="M118" s="200">
        <f t="shared" si="13"/>
        <v>588.80999999999995</v>
      </c>
      <c r="N118" s="200">
        <f t="shared" si="14"/>
        <v>11.84</v>
      </c>
      <c r="O118" s="201">
        <f t="shared" si="15"/>
        <v>6971.51</v>
      </c>
    </row>
    <row r="119" spans="2:15" ht="24" x14ac:dyDescent="0.25">
      <c r="B119" s="191" t="s">
        <v>179</v>
      </c>
      <c r="C119" s="191" t="s">
        <v>113</v>
      </c>
      <c r="D119" s="192" t="s">
        <v>166</v>
      </c>
      <c r="E119" s="193" t="s">
        <v>167</v>
      </c>
      <c r="F119" s="194" t="s">
        <v>65</v>
      </c>
      <c r="G119" s="195">
        <v>941.00800000000004</v>
      </c>
      <c r="H119" s="196">
        <v>116</v>
      </c>
      <c r="I119" s="197">
        <v>109156.93</v>
      </c>
      <c r="J119" s="198"/>
      <c r="K119" s="198">
        <f t="shared" si="11"/>
        <v>116</v>
      </c>
      <c r="L119" s="199">
        <f t="shared" si="12"/>
        <v>0</v>
      </c>
      <c r="M119" s="200">
        <f t="shared" si="13"/>
        <v>941.00800000000004</v>
      </c>
      <c r="N119" s="200">
        <f t="shared" si="14"/>
        <v>116</v>
      </c>
      <c r="O119" s="201">
        <f t="shared" si="15"/>
        <v>109156.93</v>
      </c>
    </row>
    <row r="120" spans="2:15" ht="24" x14ac:dyDescent="0.25">
      <c r="B120" s="191" t="s">
        <v>183</v>
      </c>
      <c r="C120" s="191" t="s">
        <v>113</v>
      </c>
      <c r="D120" s="192" t="s">
        <v>169</v>
      </c>
      <c r="E120" s="193" t="s">
        <v>170</v>
      </c>
      <c r="F120" s="194" t="s">
        <v>81</v>
      </c>
      <c r="G120" s="195">
        <v>1060.3399999999999</v>
      </c>
      <c r="H120" s="196">
        <v>286.72000000000003</v>
      </c>
      <c r="I120" s="197">
        <v>304020.68</v>
      </c>
      <c r="J120" s="198"/>
      <c r="K120" s="198">
        <f t="shared" si="11"/>
        <v>286.72000000000003</v>
      </c>
      <c r="L120" s="199">
        <f t="shared" si="12"/>
        <v>0</v>
      </c>
      <c r="M120" s="200">
        <f t="shared" si="13"/>
        <v>1060.3399999999999</v>
      </c>
      <c r="N120" s="200">
        <f t="shared" si="14"/>
        <v>286.72000000000003</v>
      </c>
      <c r="O120" s="201">
        <f t="shared" si="15"/>
        <v>304020.68</v>
      </c>
    </row>
    <row r="121" spans="2:15" ht="36" x14ac:dyDescent="0.25">
      <c r="B121" s="191" t="s">
        <v>186</v>
      </c>
      <c r="C121" s="191" t="s">
        <v>113</v>
      </c>
      <c r="D121" s="192" t="s">
        <v>172</v>
      </c>
      <c r="E121" s="193" t="s">
        <v>173</v>
      </c>
      <c r="F121" s="194" t="s">
        <v>81</v>
      </c>
      <c r="G121" s="195">
        <v>385.81</v>
      </c>
      <c r="H121" s="196">
        <v>318.27999999999997</v>
      </c>
      <c r="I121" s="197">
        <v>122795.61</v>
      </c>
      <c r="J121" s="198"/>
      <c r="K121" s="198">
        <f t="shared" si="11"/>
        <v>318.27999999999997</v>
      </c>
      <c r="L121" s="199">
        <f t="shared" si="12"/>
        <v>0</v>
      </c>
      <c r="M121" s="200">
        <f t="shared" si="13"/>
        <v>385.81</v>
      </c>
      <c r="N121" s="200">
        <f t="shared" si="14"/>
        <v>318.27999999999997</v>
      </c>
      <c r="O121" s="201">
        <f t="shared" si="15"/>
        <v>122795.61</v>
      </c>
    </row>
    <row r="122" spans="2:15" x14ac:dyDescent="0.25">
      <c r="B122" s="202" t="s">
        <v>189</v>
      </c>
      <c r="C122" s="202" t="s">
        <v>175</v>
      </c>
      <c r="D122" s="203" t="s">
        <v>176</v>
      </c>
      <c r="E122" s="204" t="s">
        <v>177</v>
      </c>
      <c r="F122" s="205" t="s">
        <v>65</v>
      </c>
      <c r="G122" s="206">
        <v>694.45799999999997</v>
      </c>
      <c r="H122" s="207">
        <v>190.76</v>
      </c>
      <c r="I122" s="208">
        <v>132474.81</v>
      </c>
      <c r="J122" s="198"/>
      <c r="K122" s="198">
        <f t="shared" si="11"/>
        <v>190.76</v>
      </c>
      <c r="L122" s="199">
        <f t="shared" si="12"/>
        <v>0</v>
      </c>
      <c r="M122" s="200">
        <f t="shared" si="13"/>
        <v>694.45799999999997</v>
      </c>
      <c r="N122" s="200">
        <f t="shared" si="14"/>
        <v>190.76</v>
      </c>
      <c r="O122" s="201">
        <f t="shared" si="15"/>
        <v>132474.81</v>
      </c>
    </row>
    <row r="123" spans="2:15" ht="24" x14ac:dyDescent="0.25">
      <c r="B123" s="191" t="s">
        <v>192</v>
      </c>
      <c r="C123" s="191" t="s">
        <v>113</v>
      </c>
      <c r="D123" s="192" t="s">
        <v>335</v>
      </c>
      <c r="E123" s="193" t="s">
        <v>336</v>
      </c>
      <c r="F123" s="194" t="s">
        <v>46</v>
      </c>
      <c r="G123" s="195">
        <v>3.8610000000000002</v>
      </c>
      <c r="H123" s="196">
        <v>18.41</v>
      </c>
      <c r="I123" s="197">
        <v>71.08</v>
      </c>
      <c r="J123" s="198"/>
      <c r="K123" s="198">
        <f t="shared" si="11"/>
        <v>18.41</v>
      </c>
      <c r="L123" s="199">
        <f t="shared" si="12"/>
        <v>0</v>
      </c>
      <c r="M123" s="200">
        <f t="shared" si="13"/>
        <v>3.8610000000000002</v>
      </c>
      <c r="N123" s="200">
        <f t="shared" si="14"/>
        <v>18.41</v>
      </c>
      <c r="O123" s="201">
        <f t="shared" si="15"/>
        <v>71.08</v>
      </c>
    </row>
    <row r="124" spans="2:15" x14ac:dyDescent="0.25">
      <c r="B124" s="191" t="s">
        <v>195</v>
      </c>
      <c r="C124" s="191" t="s">
        <v>113</v>
      </c>
      <c r="D124" s="192" t="s">
        <v>337</v>
      </c>
      <c r="E124" s="193" t="s">
        <v>338</v>
      </c>
      <c r="F124" s="194" t="s">
        <v>46</v>
      </c>
      <c r="G124" s="195">
        <v>3.8610000000000002</v>
      </c>
      <c r="H124" s="196">
        <v>27.62</v>
      </c>
      <c r="I124" s="197">
        <v>106.64</v>
      </c>
      <c r="J124" s="198"/>
      <c r="K124" s="198">
        <f t="shared" si="11"/>
        <v>27.62</v>
      </c>
      <c r="L124" s="199">
        <f t="shared" si="12"/>
        <v>0</v>
      </c>
      <c r="M124" s="200">
        <f t="shared" si="13"/>
        <v>3.8610000000000002</v>
      </c>
      <c r="N124" s="200">
        <f t="shared" si="14"/>
        <v>27.62</v>
      </c>
      <c r="O124" s="201">
        <f t="shared" si="15"/>
        <v>106.64</v>
      </c>
    </row>
    <row r="125" spans="2:15" x14ac:dyDescent="0.25">
      <c r="B125" s="191" t="s">
        <v>198</v>
      </c>
      <c r="C125" s="191" t="s">
        <v>113</v>
      </c>
      <c r="D125" s="192" t="s">
        <v>339</v>
      </c>
      <c r="E125" s="193" t="s">
        <v>340</v>
      </c>
      <c r="F125" s="194" t="s">
        <v>46</v>
      </c>
      <c r="G125" s="195">
        <v>3.8610000000000002</v>
      </c>
      <c r="H125" s="196">
        <v>11.84</v>
      </c>
      <c r="I125" s="197">
        <v>45.71</v>
      </c>
      <c r="J125" s="198"/>
      <c r="K125" s="198">
        <f t="shared" si="11"/>
        <v>11.84</v>
      </c>
      <c r="L125" s="199">
        <f t="shared" si="12"/>
        <v>0</v>
      </c>
      <c r="M125" s="200">
        <f t="shared" si="13"/>
        <v>3.8610000000000002</v>
      </c>
      <c r="N125" s="200">
        <f t="shared" si="14"/>
        <v>11.84</v>
      </c>
      <c r="O125" s="201">
        <f t="shared" si="15"/>
        <v>45.71</v>
      </c>
    </row>
    <row r="126" spans="2:15" x14ac:dyDescent="0.25">
      <c r="B126" s="202" t="s">
        <v>201</v>
      </c>
      <c r="C126" s="202" t="s">
        <v>175</v>
      </c>
      <c r="D126" s="203" t="s">
        <v>341</v>
      </c>
      <c r="E126" s="204" t="s">
        <v>342</v>
      </c>
      <c r="F126" s="205" t="s">
        <v>62</v>
      </c>
      <c r="G126" s="206">
        <v>5.8000000000000003E-2</v>
      </c>
      <c r="H126" s="207">
        <v>170.98</v>
      </c>
      <c r="I126" s="208">
        <v>9.92</v>
      </c>
      <c r="J126" s="198"/>
      <c r="K126" s="198">
        <f t="shared" si="11"/>
        <v>170.98</v>
      </c>
      <c r="L126" s="199">
        <f t="shared" si="12"/>
        <v>0</v>
      </c>
      <c r="M126" s="200">
        <f t="shared" si="13"/>
        <v>5.8000000000000003E-2</v>
      </c>
      <c r="N126" s="200">
        <f t="shared" si="14"/>
        <v>170.98</v>
      </c>
      <c r="O126" s="201">
        <f t="shared" si="15"/>
        <v>9.92</v>
      </c>
    </row>
    <row r="127" spans="2:15" x14ac:dyDescent="0.25">
      <c r="B127" s="191" t="s">
        <v>204</v>
      </c>
      <c r="C127" s="191" t="s">
        <v>113</v>
      </c>
      <c r="D127" s="192" t="s">
        <v>343</v>
      </c>
      <c r="E127" s="193" t="s">
        <v>344</v>
      </c>
      <c r="F127" s="194" t="s">
        <v>46</v>
      </c>
      <c r="G127" s="195">
        <v>3.8610000000000002</v>
      </c>
      <c r="H127" s="196">
        <v>5.26</v>
      </c>
      <c r="I127" s="197">
        <v>20.309999999999999</v>
      </c>
      <c r="J127" s="198"/>
      <c r="K127" s="198">
        <f t="shared" si="11"/>
        <v>5.26</v>
      </c>
      <c r="L127" s="199">
        <f t="shared" si="12"/>
        <v>0</v>
      </c>
      <c r="M127" s="200">
        <f t="shared" si="13"/>
        <v>3.8610000000000002</v>
      </c>
      <c r="N127" s="200">
        <f t="shared" si="14"/>
        <v>5.26</v>
      </c>
      <c r="O127" s="201">
        <f t="shared" si="15"/>
        <v>20.309999999999999</v>
      </c>
    </row>
    <row r="128" spans="2:15" x14ac:dyDescent="0.25">
      <c r="B128" s="209"/>
      <c r="C128" s="210" t="s">
        <v>108</v>
      </c>
      <c r="D128" s="211" t="s">
        <v>117</v>
      </c>
      <c r="E128" s="211" t="s">
        <v>178</v>
      </c>
      <c r="F128" s="209"/>
      <c r="G128" s="209"/>
      <c r="H128" s="209"/>
      <c r="I128" s="212">
        <v>22569.82</v>
      </c>
      <c r="J128" s="198"/>
      <c r="K128" s="198">
        <f t="shared" si="11"/>
        <v>0</v>
      </c>
      <c r="L128" s="199">
        <f t="shared" si="12"/>
        <v>0</v>
      </c>
      <c r="M128" s="200">
        <f t="shared" si="13"/>
        <v>0</v>
      </c>
      <c r="N128" s="200">
        <f t="shared" si="14"/>
        <v>0</v>
      </c>
      <c r="O128" s="201">
        <f t="shared" si="15"/>
        <v>0</v>
      </c>
    </row>
    <row r="129" spans="2:15" x14ac:dyDescent="0.25">
      <c r="B129" s="191" t="s">
        <v>207</v>
      </c>
      <c r="C129" s="191" t="s">
        <v>113</v>
      </c>
      <c r="D129" s="192" t="s">
        <v>180</v>
      </c>
      <c r="E129" s="193" t="s">
        <v>181</v>
      </c>
      <c r="F129" s="194" t="s">
        <v>130</v>
      </c>
      <c r="G129" s="195">
        <v>686.43</v>
      </c>
      <c r="H129" s="196">
        <v>32.880000000000003</v>
      </c>
      <c r="I129" s="197">
        <v>22569.82</v>
      </c>
      <c r="J129" s="198"/>
      <c r="K129" s="198">
        <f t="shared" si="11"/>
        <v>32.880000000000003</v>
      </c>
      <c r="L129" s="199">
        <f t="shared" si="12"/>
        <v>0</v>
      </c>
      <c r="M129" s="200">
        <f t="shared" si="13"/>
        <v>686.43</v>
      </c>
      <c r="N129" s="200">
        <f t="shared" si="14"/>
        <v>32.880000000000003</v>
      </c>
      <c r="O129" s="201">
        <f t="shared" si="15"/>
        <v>22569.82</v>
      </c>
    </row>
    <row r="130" spans="2:15" x14ac:dyDescent="0.25">
      <c r="B130" s="209"/>
      <c r="C130" s="210" t="s">
        <v>108</v>
      </c>
      <c r="D130" s="211" t="s">
        <v>120</v>
      </c>
      <c r="E130" s="211" t="s">
        <v>182</v>
      </c>
      <c r="F130" s="209"/>
      <c r="G130" s="209"/>
      <c r="H130" s="209"/>
      <c r="I130" s="212">
        <v>16566.599999999999</v>
      </c>
      <c r="J130" s="198"/>
      <c r="K130" s="198">
        <f t="shared" si="11"/>
        <v>0</v>
      </c>
      <c r="L130" s="199">
        <f t="shared" si="12"/>
        <v>0</v>
      </c>
      <c r="M130" s="200">
        <f t="shared" si="13"/>
        <v>0</v>
      </c>
      <c r="N130" s="200">
        <f t="shared" si="14"/>
        <v>0</v>
      </c>
      <c r="O130" s="201">
        <f t="shared" si="15"/>
        <v>0</v>
      </c>
    </row>
    <row r="131" spans="2:15" x14ac:dyDescent="0.25">
      <c r="B131" s="191" t="s">
        <v>210</v>
      </c>
      <c r="C131" s="191" t="s">
        <v>113</v>
      </c>
      <c r="D131" s="192" t="s">
        <v>184</v>
      </c>
      <c r="E131" s="193" t="s">
        <v>185</v>
      </c>
      <c r="F131" s="194" t="s">
        <v>53</v>
      </c>
      <c r="G131" s="195">
        <v>34</v>
      </c>
      <c r="H131" s="196">
        <v>122.32</v>
      </c>
      <c r="I131" s="197">
        <v>4158.88</v>
      </c>
      <c r="J131" s="198"/>
      <c r="K131" s="198">
        <f t="shared" si="11"/>
        <v>122.32</v>
      </c>
      <c r="L131" s="199">
        <f t="shared" si="12"/>
        <v>0</v>
      </c>
      <c r="M131" s="200">
        <f t="shared" si="13"/>
        <v>34</v>
      </c>
      <c r="N131" s="200">
        <f t="shared" si="14"/>
        <v>122.32</v>
      </c>
      <c r="O131" s="201">
        <f t="shared" si="15"/>
        <v>4158.88</v>
      </c>
    </row>
    <row r="132" spans="2:15" x14ac:dyDescent="0.25">
      <c r="B132" s="202" t="s">
        <v>211</v>
      </c>
      <c r="C132" s="202" t="s">
        <v>175</v>
      </c>
      <c r="D132" s="203" t="s">
        <v>187</v>
      </c>
      <c r="E132" s="204" t="s">
        <v>188</v>
      </c>
      <c r="F132" s="205" t="s">
        <v>53</v>
      </c>
      <c r="G132" s="206">
        <v>1</v>
      </c>
      <c r="H132" s="207">
        <v>270.94</v>
      </c>
      <c r="I132" s="208">
        <v>270.94</v>
      </c>
      <c r="J132" s="198"/>
      <c r="K132" s="198">
        <f t="shared" si="11"/>
        <v>270.94</v>
      </c>
      <c r="L132" s="199">
        <f t="shared" si="12"/>
        <v>0</v>
      </c>
      <c r="M132" s="200">
        <f t="shared" si="13"/>
        <v>1</v>
      </c>
      <c r="N132" s="200">
        <f t="shared" si="14"/>
        <v>270.94</v>
      </c>
      <c r="O132" s="201">
        <f t="shared" si="15"/>
        <v>270.94</v>
      </c>
    </row>
    <row r="133" spans="2:15" x14ac:dyDescent="0.25">
      <c r="B133" s="202" t="s">
        <v>214</v>
      </c>
      <c r="C133" s="202" t="s">
        <v>175</v>
      </c>
      <c r="D133" s="203" t="s">
        <v>358</v>
      </c>
      <c r="E133" s="204" t="s">
        <v>359</v>
      </c>
      <c r="F133" s="205" t="s">
        <v>53</v>
      </c>
      <c r="G133" s="206">
        <v>3</v>
      </c>
      <c r="H133" s="207">
        <v>220.96</v>
      </c>
      <c r="I133" s="208">
        <v>662.88</v>
      </c>
      <c r="J133" s="198"/>
      <c r="K133" s="198">
        <f t="shared" si="11"/>
        <v>220.96</v>
      </c>
      <c r="L133" s="199">
        <f t="shared" si="12"/>
        <v>0</v>
      </c>
      <c r="M133" s="200">
        <f t="shared" si="13"/>
        <v>3</v>
      </c>
      <c r="N133" s="200">
        <f t="shared" si="14"/>
        <v>220.96</v>
      </c>
      <c r="O133" s="201">
        <f t="shared" si="15"/>
        <v>662.88</v>
      </c>
    </row>
    <row r="134" spans="2:15" x14ac:dyDescent="0.25">
      <c r="B134" s="202" t="s">
        <v>215</v>
      </c>
      <c r="C134" s="202" t="s">
        <v>175</v>
      </c>
      <c r="D134" s="203" t="s">
        <v>193</v>
      </c>
      <c r="E134" s="204" t="s">
        <v>194</v>
      </c>
      <c r="F134" s="205" t="s">
        <v>53</v>
      </c>
      <c r="G134" s="206">
        <v>30</v>
      </c>
      <c r="H134" s="207">
        <v>345.9</v>
      </c>
      <c r="I134" s="208">
        <v>10377</v>
      </c>
      <c r="J134" s="198"/>
      <c r="K134" s="198">
        <f t="shared" si="11"/>
        <v>345.9</v>
      </c>
      <c r="L134" s="199">
        <f t="shared" si="12"/>
        <v>0</v>
      </c>
      <c r="M134" s="200">
        <f t="shared" si="13"/>
        <v>30</v>
      </c>
      <c r="N134" s="200">
        <f t="shared" si="14"/>
        <v>345.9</v>
      </c>
      <c r="O134" s="201">
        <f t="shared" si="15"/>
        <v>10377</v>
      </c>
    </row>
    <row r="135" spans="2:15" ht="24" x14ac:dyDescent="0.25">
      <c r="B135" s="191" t="s">
        <v>218</v>
      </c>
      <c r="C135" s="191" t="s">
        <v>113</v>
      </c>
      <c r="D135" s="192" t="s">
        <v>196</v>
      </c>
      <c r="E135" s="193" t="s">
        <v>197</v>
      </c>
      <c r="F135" s="194" t="s">
        <v>53</v>
      </c>
      <c r="G135" s="195">
        <v>2</v>
      </c>
      <c r="H135" s="196">
        <v>152.57</v>
      </c>
      <c r="I135" s="197">
        <v>305.14</v>
      </c>
      <c r="J135" s="198"/>
      <c r="K135" s="198">
        <f t="shared" si="11"/>
        <v>152.57</v>
      </c>
      <c r="L135" s="199">
        <f t="shared" si="12"/>
        <v>0</v>
      </c>
      <c r="M135" s="200">
        <f t="shared" si="13"/>
        <v>2</v>
      </c>
      <c r="N135" s="200">
        <f t="shared" si="14"/>
        <v>152.57</v>
      </c>
      <c r="O135" s="201">
        <f t="shared" si="15"/>
        <v>305.14</v>
      </c>
    </row>
    <row r="136" spans="2:15" x14ac:dyDescent="0.25">
      <c r="B136" s="202" t="s">
        <v>219</v>
      </c>
      <c r="C136" s="202" t="s">
        <v>175</v>
      </c>
      <c r="D136" s="203" t="s">
        <v>199</v>
      </c>
      <c r="E136" s="204" t="s">
        <v>200</v>
      </c>
      <c r="F136" s="205" t="s">
        <v>53</v>
      </c>
      <c r="G136" s="206">
        <v>2</v>
      </c>
      <c r="H136" s="207">
        <v>395.88</v>
      </c>
      <c r="I136" s="208">
        <v>791.76</v>
      </c>
      <c r="J136" s="198"/>
      <c r="K136" s="198">
        <f t="shared" si="11"/>
        <v>395.88</v>
      </c>
      <c r="L136" s="199">
        <f t="shared" si="12"/>
        <v>0</v>
      </c>
      <c r="M136" s="200">
        <f t="shared" si="13"/>
        <v>2</v>
      </c>
      <c r="N136" s="200">
        <f t="shared" si="14"/>
        <v>395.88</v>
      </c>
      <c r="O136" s="201">
        <f t="shared" si="15"/>
        <v>791.76</v>
      </c>
    </row>
    <row r="137" spans="2:15" x14ac:dyDescent="0.25">
      <c r="B137" s="209"/>
      <c r="C137" s="210" t="s">
        <v>108</v>
      </c>
      <c r="D137" s="211" t="s">
        <v>123</v>
      </c>
      <c r="E137" s="211" t="s">
        <v>43</v>
      </c>
      <c r="F137" s="209"/>
      <c r="G137" s="209"/>
      <c r="H137" s="209"/>
      <c r="I137" s="212">
        <v>1384964.4200000002</v>
      </c>
      <c r="J137" s="198"/>
      <c r="K137" s="198">
        <f t="shared" si="11"/>
        <v>0</v>
      </c>
      <c r="L137" s="199">
        <f t="shared" si="12"/>
        <v>0</v>
      </c>
      <c r="M137" s="200">
        <f t="shared" si="13"/>
        <v>0</v>
      </c>
      <c r="N137" s="200">
        <f t="shared" si="14"/>
        <v>0</v>
      </c>
      <c r="O137" s="201">
        <f t="shared" si="15"/>
        <v>0</v>
      </c>
    </row>
    <row r="138" spans="2:15" ht="24" x14ac:dyDescent="0.25">
      <c r="B138" s="191" t="s">
        <v>221</v>
      </c>
      <c r="C138" s="191" t="s">
        <v>113</v>
      </c>
      <c r="D138" s="192" t="s">
        <v>202</v>
      </c>
      <c r="E138" s="193" t="s">
        <v>203</v>
      </c>
      <c r="F138" s="194" t="s">
        <v>46</v>
      </c>
      <c r="G138" s="195">
        <v>345.411</v>
      </c>
      <c r="H138" s="196">
        <v>319.88</v>
      </c>
      <c r="I138" s="197">
        <v>110490.07</v>
      </c>
      <c r="J138" s="198">
        <v>113.4309928723271</v>
      </c>
      <c r="K138" s="198">
        <f t="shared" si="11"/>
        <v>319.88</v>
      </c>
      <c r="L138" s="199">
        <f t="shared" si="12"/>
        <v>36284.31</v>
      </c>
      <c r="M138" s="200">
        <f t="shared" si="13"/>
        <v>458.84199287232707</v>
      </c>
      <c r="N138" s="200">
        <f t="shared" si="14"/>
        <v>319.88</v>
      </c>
      <c r="O138" s="201">
        <f t="shared" si="15"/>
        <v>146774.38</v>
      </c>
    </row>
    <row r="139" spans="2:15" ht="24" x14ac:dyDescent="0.25">
      <c r="B139" s="191" t="s">
        <v>224</v>
      </c>
      <c r="C139" s="191" t="s">
        <v>113</v>
      </c>
      <c r="D139" s="192" t="s">
        <v>205</v>
      </c>
      <c r="E139" s="193" t="s">
        <v>206</v>
      </c>
      <c r="F139" s="194" t="s">
        <v>46</v>
      </c>
      <c r="G139" s="195">
        <v>27.72</v>
      </c>
      <c r="H139" s="196">
        <v>251.97</v>
      </c>
      <c r="I139" s="197">
        <v>6984.61</v>
      </c>
      <c r="J139" s="198"/>
      <c r="K139" s="198">
        <f t="shared" si="11"/>
        <v>251.97</v>
      </c>
      <c r="L139" s="199">
        <f t="shared" si="12"/>
        <v>0</v>
      </c>
      <c r="M139" s="200">
        <f t="shared" si="13"/>
        <v>27.72</v>
      </c>
      <c r="N139" s="200">
        <f t="shared" si="14"/>
        <v>251.97</v>
      </c>
      <c r="O139" s="201">
        <f t="shared" si="15"/>
        <v>6984.61</v>
      </c>
    </row>
    <row r="140" spans="2:15" x14ac:dyDescent="0.25">
      <c r="B140" s="191" t="s">
        <v>227</v>
      </c>
      <c r="C140" s="191" t="s">
        <v>113</v>
      </c>
      <c r="D140" s="192" t="s">
        <v>208</v>
      </c>
      <c r="E140" s="193" t="s">
        <v>209</v>
      </c>
      <c r="F140" s="194" t="s">
        <v>46</v>
      </c>
      <c r="G140" s="195">
        <v>695.55200000000002</v>
      </c>
      <c r="H140" s="196">
        <v>155.66999999999999</v>
      </c>
      <c r="I140" s="197">
        <v>108276.58</v>
      </c>
      <c r="J140" s="198">
        <v>168.2903</v>
      </c>
      <c r="K140" s="198">
        <f t="shared" si="11"/>
        <v>155.66999999999999</v>
      </c>
      <c r="L140" s="199">
        <f t="shared" si="12"/>
        <v>26197.75</v>
      </c>
      <c r="M140" s="200">
        <f t="shared" si="13"/>
        <v>863.84230000000002</v>
      </c>
      <c r="N140" s="200">
        <f t="shared" si="14"/>
        <v>155.66999999999999</v>
      </c>
      <c r="O140" s="201">
        <f t="shared" si="15"/>
        <v>134474.32999999999</v>
      </c>
    </row>
    <row r="141" spans="2:15" ht="24" x14ac:dyDescent="0.25">
      <c r="B141" s="191" t="s">
        <v>230</v>
      </c>
      <c r="C141" s="191" t="s">
        <v>113</v>
      </c>
      <c r="D141" s="192" t="s">
        <v>360</v>
      </c>
      <c r="E141" s="193" t="s">
        <v>361</v>
      </c>
      <c r="F141" s="194" t="s">
        <v>46</v>
      </c>
      <c r="G141" s="195">
        <v>350.14100000000002</v>
      </c>
      <c r="H141" s="196">
        <v>420.19</v>
      </c>
      <c r="I141" s="197">
        <v>147125.75</v>
      </c>
      <c r="J141" s="198"/>
      <c r="K141" s="198">
        <f t="shared" si="11"/>
        <v>420.19</v>
      </c>
      <c r="L141" s="199">
        <f t="shared" si="12"/>
        <v>0</v>
      </c>
      <c r="M141" s="200">
        <f t="shared" si="13"/>
        <v>350.14100000000002</v>
      </c>
      <c r="N141" s="200">
        <f t="shared" si="14"/>
        <v>420.19</v>
      </c>
      <c r="O141" s="201">
        <f t="shared" si="15"/>
        <v>147125.75</v>
      </c>
    </row>
    <row r="142" spans="2:15" ht="24" x14ac:dyDescent="0.25">
      <c r="B142" s="191" t="s">
        <v>233</v>
      </c>
      <c r="C142" s="191" t="s">
        <v>113</v>
      </c>
      <c r="D142" s="192" t="s">
        <v>362</v>
      </c>
      <c r="E142" s="193" t="s">
        <v>331</v>
      </c>
      <c r="F142" s="194" t="s">
        <v>46</v>
      </c>
      <c r="G142" s="195">
        <v>350.14100000000002</v>
      </c>
      <c r="H142" s="196">
        <v>315.11</v>
      </c>
      <c r="I142" s="197">
        <v>110332.93</v>
      </c>
      <c r="J142" s="198"/>
      <c r="K142" s="198">
        <f t="shared" si="11"/>
        <v>315.11</v>
      </c>
      <c r="L142" s="199">
        <f t="shared" si="12"/>
        <v>0</v>
      </c>
      <c r="M142" s="200">
        <f t="shared" si="13"/>
        <v>350.14100000000002</v>
      </c>
      <c r="N142" s="200">
        <f t="shared" si="14"/>
        <v>315.11</v>
      </c>
      <c r="O142" s="201">
        <f t="shared" si="15"/>
        <v>110332.93</v>
      </c>
    </row>
    <row r="143" spans="2:15" x14ac:dyDescent="0.25">
      <c r="B143" s="191" t="s">
        <v>236</v>
      </c>
      <c r="C143" s="191" t="s">
        <v>113</v>
      </c>
      <c r="D143" s="192" t="s">
        <v>212</v>
      </c>
      <c r="E143" s="193" t="s">
        <v>213</v>
      </c>
      <c r="F143" s="194" t="s">
        <v>46</v>
      </c>
      <c r="G143" s="195">
        <v>1441.001</v>
      </c>
      <c r="H143" s="196">
        <v>18.04</v>
      </c>
      <c r="I143" s="197">
        <v>25995.66</v>
      </c>
      <c r="J143" s="198">
        <v>-263.14300000000003</v>
      </c>
      <c r="K143" s="198">
        <f t="shared" si="11"/>
        <v>18.04</v>
      </c>
      <c r="L143" s="199">
        <f t="shared" si="12"/>
        <v>-4747.1000000000004</v>
      </c>
      <c r="M143" s="200">
        <f t="shared" si="13"/>
        <v>1177.8579999999999</v>
      </c>
      <c r="N143" s="200">
        <f t="shared" si="14"/>
        <v>18.04</v>
      </c>
      <c r="O143" s="201">
        <f t="shared" si="15"/>
        <v>21248.560000000001</v>
      </c>
    </row>
    <row r="144" spans="2:15" ht="24" x14ac:dyDescent="0.25">
      <c r="B144" s="191" t="s">
        <v>239</v>
      </c>
      <c r="C144" s="191" t="s">
        <v>113</v>
      </c>
      <c r="D144" s="192" t="s">
        <v>73</v>
      </c>
      <c r="E144" s="193" t="s">
        <v>74</v>
      </c>
      <c r="F144" s="194" t="s">
        <v>46</v>
      </c>
      <c r="G144" s="195">
        <v>533.81700000000001</v>
      </c>
      <c r="H144" s="196">
        <v>396.71</v>
      </c>
      <c r="I144" s="197">
        <v>211770.54</v>
      </c>
      <c r="J144" s="198">
        <v>-263.14300000000003</v>
      </c>
      <c r="K144" s="198">
        <f t="shared" si="11"/>
        <v>396.71</v>
      </c>
      <c r="L144" s="199">
        <f t="shared" si="12"/>
        <v>-104391.46</v>
      </c>
      <c r="M144" s="200">
        <f t="shared" si="13"/>
        <v>270.67399999999998</v>
      </c>
      <c r="N144" s="200">
        <f t="shared" si="14"/>
        <v>396.71</v>
      </c>
      <c r="O144" s="201">
        <f t="shared" si="15"/>
        <v>107379.08</v>
      </c>
    </row>
    <row r="145" spans="2:15" ht="24" x14ac:dyDescent="0.25">
      <c r="B145" s="191" t="s">
        <v>242</v>
      </c>
      <c r="C145" s="191" t="s">
        <v>113</v>
      </c>
      <c r="D145" s="192" t="s">
        <v>363</v>
      </c>
      <c r="E145" s="193" t="s">
        <v>364</v>
      </c>
      <c r="F145" s="194" t="s">
        <v>46</v>
      </c>
      <c r="G145" s="195">
        <v>907.18399999999997</v>
      </c>
      <c r="H145" s="196">
        <v>396.71</v>
      </c>
      <c r="I145" s="197">
        <v>359888.96</v>
      </c>
      <c r="J145" s="198"/>
      <c r="K145" s="198">
        <f t="shared" si="11"/>
        <v>396.71</v>
      </c>
      <c r="L145" s="199">
        <f t="shared" si="12"/>
        <v>0</v>
      </c>
      <c r="M145" s="200">
        <f t="shared" si="13"/>
        <v>907.18399999999997</v>
      </c>
      <c r="N145" s="200">
        <f t="shared" si="14"/>
        <v>396.71</v>
      </c>
      <c r="O145" s="201">
        <f t="shared" si="15"/>
        <v>359888.96</v>
      </c>
    </row>
    <row r="146" spans="2:15" ht="24" x14ac:dyDescent="0.25">
      <c r="B146" s="191" t="s">
        <v>245</v>
      </c>
      <c r="C146" s="191" t="s">
        <v>113</v>
      </c>
      <c r="D146" s="192" t="s">
        <v>216</v>
      </c>
      <c r="E146" s="193" t="s">
        <v>217</v>
      </c>
      <c r="F146" s="194" t="s">
        <v>46</v>
      </c>
      <c r="G146" s="195">
        <v>345.411</v>
      </c>
      <c r="H146" s="196">
        <v>443.02</v>
      </c>
      <c r="I146" s="197">
        <v>153023.98000000001</v>
      </c>
      <c r="J146" s="198">
        <v>-170.26899999999998</v>
      </c>
      <c r="K146" s="198">
        <f t="shared" si="11"/>
        <v>443.02</v>
      </c>
      <c r="L146" s="199">
        <f t="shared" si="12"/>
        <v>-75432.570000000007</v>
      </c>
      <c r="M146" s="200">
        <f t="shared" si="13"/>
        <v>175.14200000000002</v>
      </c>
      <c r="N146" s="200">
        <f t="shared" si="14"/>
        <v>443.02</v>
      </c>
      <c r="O146" s="201">
        <f t="shared" si="15"/>
        <v>77591.41</v>
      </c>
    </row>
    <row r="147" spans="2:15" ht="24" x14ac:dyDescent="0.25">
      <c r="B147" s="191" t="s">
        <v>248</v>
      </c>
      <c r="C147" s="191" t="s">
        <v>113</v>
      </c>
      <c r="D147" s="192" t="s">
        <v>365</v>
      </c>
      <c r="E147" s="193" t="s">
        <v>366</v>
      </c>
      <c r="F147" s="194" t="s">
        <v>46</v>
      </c>
      <c r="G147" s="195">
        <v>350.14100000000002</v>
      </c>
      <c r="H147" s="196">
        <v>431.47</v>
      </c>
      <c r="I147" s="197">
        <v>151075.34</v>
      </c>
      <c r="J147" s="198"/>
      <c r="K147" s="198">
        <f t="shared" si="11"/>
        <v>431.47</v>
      </c>
      <c r="L147" s="199">
        <f t="shared" si="12"/>
        <v>0</v>
      </c>
      <c r="M147" s="200">
        <f t="shared" si="13"/>
        <v>350.14100000000002</v>
      </c>
      <c r="N147" s="200">
        <f t="shared" si="14"/>
        <v>431.47</v>
      </c>
      <c r="O147" s="201">
        <f t="shared" si="15"/>
        <v>151075.34</v>
      </c>
    </row>
    <row r="148" spans="2:15" x14ac:dyDescent="0.25">
      <c r="B148" s="209"/>
      <c r="C148" s="210" t="s">
        <v>108</v>
      </c>
      <c r="D148" s="211" t="s">
        <v>66</v>
      </c>
      <c r="E148" s="211" t="s">
        <v>220</v>
      </c>
      <c r="F148" s="209"/>
      <c r="G148" s="209"/>
      <c r="H148" s="209"/>
      <c r="I148" s="212">
        <v>2094061.6099999999</v>
      </c>
      <c r="J148" s="198"/>
      <c r="K148" s="198">
        <f t="shared" si="11"/>
        <v>0</v>
      </c>
      <c r="L148" s="199">
        <f t="shared" si="12"/>
        <v>0</v>
      </c>
      <c r="M148" s="200">
        <f t="shared" si="13"/>
        <v>0</v>
      </c>
      <c r="N148" s="200">
        <f t="shared" si="14"/>
        <v>0</v>
      </c>
      <c r="O148" s="201">
        <f t="shared" si="15"/>
        <v>0</v>
      </c>
    </row>
    <row r="149" spans="2:15" ht="24" x14ac:dyDescent="0.25">
      <c r="B149" s="191" t="s">
        <v>252</v>
      </c>
      <c r="C149" s="191" t="s">
        <v>113</v>
      </c>
      <c r="D149" s="192" t="s">
        <v>222</v>
      </c>
      <c r="E149" s="193" t="s">
        <v>223</v>
      </c>
      <c r="F149" s="194" t="s">
        <v>130</v>
      </c>
      <c r="G149" s="195">
        <v>682.92</v>
      </c>
      <c r="H149" s="196">
        <v>552.39</v>
      </c>
      <c r="I149" s="197">
        <v>377238.18</v>
      </c>
      <c r="J149" s="198"/>
      <c r="K149" s="198">
        <f t="shared" si="11"/>
        <v>552.39</v>
      </c>
      <c r="L149" s="199">
        <f t="shared" si="12"/>
        <v>0</v>
      </c>
      <c r="M149" s="200">
        <f t="shared" si="13"/>
        <v>682.92</v>
      </c>
      <c r="N149" s="200">
        <f t="shared" si="14"/>
        <v>552.39</v>
      </c>
      <c r="O149" s="201">
        <f t="shared" si="15"/>
        <v>377238.18</v>
      </c>
    </row>
    <row r="150" spans="2:15" x14ac:dyDescent="0.25">
      <c r="B150" s="202" t="s">
        <v>255</v>
      </c>
      <c r="C150" s="202" t="s">
        <v>175</v>
      </c>
      <c r="D150" s="203" t="s">
        <v>225</v>
      </c>
      <c r="E150" s="204" t="s">
        <v>367</v>
      </c>
      <c r="F150" s="205" t="s">
        <v>130</v>
      </c>
      <c r="G150" s="206">
        <v>693.16399999999999</v>
      </c>
      <c r="H150" s="207">
        <v>1060.07</v>
      </c>
      <c r="I150" s="208">
        <v>734802.36</v>
      </c>
      <c r="J150" s="198"/>
      <c r="K150" s="198">
        <f t="shared" si="11"/>
        <v>1060.07</v>
      </c>
      <c r="L150" s="199">
        <f t="shared" si="12"/>
        <v>0</v>
      </c>
      <c r="M150" s="200">
        <f t="shared" si="13"/>
        <v>693.16399999999999</v>
      </c>
      <c r="N150" s="200">
        <f t="shared" si="14"/>
        <v>1060.07</v>
      </c>
      <c r="O150" s="201">
        <f t="shared" si="15"/>
        <v>734802.36</v>
      </c>
    </row>
    <row r="151" spans="2:15" ht="24" x14ac:dyDescent="0.25">
      <c r="B151" s="191" t="s">
        <v>258</v>
      </c>
      <c r="C151" s="191" t="s">
        <v>113</v>
      </c>
      <c r="D151" s="192" t="s">
        <v>228</v>
      </c>
      <c r="E151" s="193" t="s">
        <v>229</v>
      </c>
      <c r="F151" s="194" t="s">
        <v>53</v>
      </c>
      <c r="G151" s="195">
        <v>3</v>
      </c>
      <c r="H151" s="196">
        <v>195.97</v>
      </c>
      <c r="I151" s="197">
        <v>587.91</v>
      </c>
      <c r="J151" s="198"/>
      <c r="K151" s="198">
        <f t="shared" si="11"/>
        <v>195.97</v>
      </c>
      <c r="L151" s="199">
        <f t="shared" si="12"/>
        <v>0</v>
      </c>
      <c r="M151" s="200">
        <f t="shared" si="13"/>
        <v>3</v>
      </c>
      <c r="N151" s="200">
        <f t="shared" si="14"/>
        <v>195.97</v>
      </c>
      <c r="O151" s="201">
        <f t="shared" si="15"/>
        <v>587.91</v>
      </c>
    </row>
    <row r="152" spans="2:15" x14ac:dyDescent="0.25">
      <c r="B152" s="202" t="s">
        <v>261</v>
      </c>
      <c r="C152" s="202" t="s">
        <v>175</v>
      </c>
      <c r="D152" s="203" t="s">
        <v>231</v>
      </c>
      <c r="E152" s="204" t="s">
        <v>232</v>
      </c>
      <c r="F152" s="205" t="s">
        <v>53</v>
      </c>
      <c r="G152" s="206">
        <v>1</v>
      </c>
      <c r="H152" s="207">
        <v>1379.67</v>
      </c>
      <c r="I152" s="208">
        <v>1379.67</v>
      </c>
      <c r="J152" s="198"/>
      <c r="K152" s="198">
        <f t="shared" si="11"/>
        <v>1379.67</v>
      </c>
      <c r="L152" s="199">
        <f t="shared" si="12"/>
        <v>0</v>
      </c>
      <c r="M152" s="200">
        <f t="shared" si="13"/>
        <v>1</v>
      </c>
      <c r="N152" s="200">
        <f t="shared" si="14"/>
        <v>1379.67</v>
      </c>
      <c r="O152" s="201">
        <f t="shared" si="15"/>
        <v>1379.67</v>
      </c>
    </row>
    <row r="153" spans="2:15" ht="24" x14ac:dyDescent="0.25">
      <c r="B153" s="202" t="s">
        <v>264</v>
      </c>
      <c r="C153" s="202" t="s">
        <v>175</v>
      </c>
      <c r="D153" s="203" t="s">
        <v>234</v>
      </c>
      <c r="E153" s="204" t="s">
        <v>235</v>
      </c>
      <c r="F153" s="205" t="s">
        <v>53</v>
      </c>
      <c r="G153" s="206">
        <v>1</v>
      </c>
      <c r="H153" s="207">
        <v>499.78</v>
      </c>
      <c r="I153" s="208">
        <v>499.78</v>
      </c>
      <c r="J153" s="198"/>
      <c r="K153" s="198">
        <f t="shared" si="11"/>
        <v>499.78</v>
      </c>
      <c r="L153" s="199">
        <f t="shared" si="12"/>
        <v>0</v>
      </c>
      <c r="M153" s="200">
        <f t="shared" si="13"/>
        <v>1</v>
      </c>
      <c r="N153" s="200">
        <f t="shared" si="14"/>
        <v>499.78</v>
      </c>
      <c r="O153" s="201">
        <f t="shared" si="15"/>
        <v>499.78</v>
      </c>
    </row>
    <row r="154" spans="2:15" ht="24" x14ac:dyDescent="0.25">
      <c r="B154" s="202" t="s">
        <v>267</v>
      </c>
      <c r="C154" s="202" t="s">
        <v>175</v>
      </c>
      <c r="D154" s="203" t="s">
        <v>237</v>
      </c>
      <c r="E154" s="204" t="s">
        <v>238</v>
      </c>
      <c r="F154" s="205" t="s">
        <v>53</v>
      </c>
      <c r="G154" s="206">
        <v>1</v>
      </c>
      <c r="H154" s="207">
        <v>847</v>
      </c>
      <c r="I154" s="208">
        <v>847</v>
      </c>
      <c r="J154" s="198"/>
      <c r="K154" s="198">
        <f t="shared" si="11"/>
        <v>847</v>
      </c>
      <c r="L154" s="199">
        <f t="shared" si="12"/>
        <v>0</v>
      </c>
      <c r="M154" s="200">
        <f t="shared" si="13"/>
        <v>1</v>
      </c>
      <c r="N154" s="200">
        <f t="shared" si="14"/>
        <v>847</v>
      </c>
      <c r="O154" s="201">
        <f t="shared" si="15"/>
        <v>847</v>
      </c>
    </row>
    <row r="155" spans="2:15" ht="24" x14ac:dyDescent="0.25">
      <c r="B155" s="191" t="s">
        <v>72</v>
      </c>
      <c r="C155" s="191" t="s">
        <v>113</v>
      </c>
      <c r="D155" s="192" t="s">
        <v>240</v>
      </c>
      <c r="E155" s="193" t="s">
        <v>241</v>
      </c>
      <c r="F155" s="194" t="s">
        <v>53</v>
      </c>
      <c r="G155" s="195">
        <v>32</v>
      </c>
      <c r="H155" s="196">
        <v>260.41000000000003</v>
      </c>
      <c r="I155" s="197">
        <v>8333.1200000000008</v>
      </c>
      <c r="J155" s="198"/>
      <c r="K155" s="198">
        <f t="shared" si="11"/>
        <v>260.41000000000003</v>
      </c>
      <c r="L155" s="199">
        <f t="shared" si="12"/>
        <v>0</v>
      </c>
      <c r="M155" s="200">
        <f t="shared" si="13"/>
        <v>32</v>
      </c>
      <c r="N155" s="200">
        <f t="shared" si="14"/>
        <v>260.41000000000003</v>
      </c>
      <c r="O155" s="201">
        <f t="shared" si="15"/>
        <v>8333.1200000000008</v>
      </c>
    </row>
    <row r="156" spans="2:15" ht="24" x14ac:dyDescent="0.25">
      <c r="B156" s="202" t="s">
        <v>271</v>
      </c>
      <c r="C156" s="202" t="s">
        <v>175</v>
      </c>
      <c r="D156" s="203" t="s">
        <v>243</v>
      </c>
      <c r="E156" s="204" t="s">
        <v>244</v>
      </c>
      <c r="F156" s="205" t="s">
        <v>53</v>
      </c>
      <c r="G156" s="206">
        <v>31</v>
      </c>
      <c r="H156" s="207">
        <v>1801.85</v>
      </c>
      <c r="I156" s="208">
        <v>55857.35</v>
      </c>
      <c r="J156" s="198"/>
      <c r="K156" s="198">
        <f t="shared" si="11"/>
        <v>1801.85</v>
      </c>
      <c r="L156" s="199">
        <f t="shared" si="12"/>
        <v>0</v>
      </c>
      <c r="M156" s="200">
        <f t="shared" si="13"/>
        <v>31</v>
      </c>
      <c r="N156" s="200">
        <f t="shared" si="14"/>
        <v>1801.85</v>
      </c>
      <c r="O156" s="201">
        <f t="shared" si="15"/>
        <v>55857.35</v>
      </c>
    </row>
    <row r="157" spans="2:15" ht="24" x14ac:dyDescent="0.25">
      <c r="B157" s="202" t="s">
        <v>274</v>
      </c>
      <c r="C157" s="202" t="s">
        <v>175</v>
      </c>
      <c r="D157" s="203" t="s">
        <v>246</v>
      </c>
      <c r="E157" s="204" t="s">
        <v>247</v>
      </c>
      <c r="F157" s="205" t="s">
        <v>53</v>
      </c>
      <c r="G157" s="206">
        <v>1</v>
      </c>
      <c r="H157" s="207">
        <v>1839.99</v>
      </c>
      <c r="I157" s="208">
        <v>1839.99</v>
      </c>
      <c r="J157" s="198"/>
      <c r="K157" s="198">
        <f t="shared" si="11"/>
        <v>1839.99</v>
      </c>
      <c r="L157" s="199">
        <f t="shared" si="12"/>
        <v>0</v>
      </c>
      <c r="M157" s="200">
        <f t="shared" si="13"/>
        <v>1</v>
      </c>
      <c r="N157" s="200">
        <f t="shared" si="14"/>
        <v>1839.99</v>
      </c>
      <c r="O157" s="201">
        <f t="shared" si="15"/>
        <v>1839.99</v>
      </c>
    </row>
    <row r="158" spans="2:15" ht="24" x14ac:dyDescent="0.25">
      <c r="B158" s="191" t="s">
        <v>277</v>
      </c>
      <c r="C158" s="191" t="s">
        <v>113</v>
      </c>
      <c r="D158" s="192" t="s">
        <v>368</v>
      </c>
      <c r="E158" s="193" t="s">
        <v>369</v>
      </c>
      <c r="F158" s="194" t="s">
        <v>130</v>
      </c>
      <c r="G158" s="195">
        <v>3.51</v>
      </c>
      <c r="H158" s="196">
        <v>648.4</v>
      </c>
      <c r="I158" s="197">
        <v>2275.88</v>
      </c>
      <c r="J158" s="198"/>
      <c r="K158" s="198">
        <f t="shared" si="11"/>
        <v>648.4</v>
      </c>
      <c r="L158" s="199">
        <f t="shared" si="12"/>
        <v>0</v>
      </c>
      <c r="M158" s="200">
        <f t="shared" si="13"/>
        <v>3.51</v>
      </c>
      <c r="N158" s="200">
        <f t="shared" si="14"/>
        <v>648.4</v>
      </c>
      <c r="O158" s="201">
        <f t="shared" si="15"/>
        <v>2275.88</v>
      </c>
    </row>
    <row r="159" spans="2:15" ht="24" x14ac:dyDescent="0.25">
      <c r="B159" s="202" t="s">
        <v>280</v>
      </c>
      <c r="C159" s="202" t="s">
        <v>175</v>
      </c>
      <c r="D159" s="203" t="s">
        <v>370</v>
      </c>
      <c r="E159" s="204" t="s">
        <v>371</v>
      </c>
      <c r="F159" s="205" t="s">
        <v>130</v>
      </c>
      <c r="G159" s="206">
        <v>3.5630000000000002</v>
      </c>
      <c r="H159" s="207">
        <v>3344.6</v>
      </c>
      <c r="I159" s="208">
        <v>11916.81</v>
      </c>
      <c r="J159" s="198"/>
      <c r="K159" s="198">
        <f t="shared" si="11"/>
        <v>3344.6</v>
      </c>
      <c r="L159" s="199">
        <f t="shared" si="12"/>
        <v>0</v>
      </c>
      <c r="M159" s="200">
        <f t="shared" si="13"/>
        <v>3.5630000000000002</v>
      </c>
      <c r="N159" s="200">
        <f t="shared" si="14"/>
        <v>3344.6</v>
      </c>
      <c r="O159" s="201">
        <f t="shared" si="15"/>
        <v>11916.81</v>
      </c>
    </row>
    <row r="160" spans="2:15" x14ac:dyDescent="0.25">
      <c r="B160" s="191" t="s">
        <v>283</v>
      </c>
      <c r="C160" s="191" t="s">
        <v>113</v>
      </c>
      <c r="D160" s="192" t="s">
        <v>249</v>
      </c>
      <c r="E160" s="193" t="s">
        <v>250</v>
      </c>
      <c r="F160" s="194" t="s">
        <v>251</v>
      </c>
      <c r="G160" s="195">
        <v>14</v>
      </c>
      <c r="H160" s="196">
        <v>2564.6799999999998</v>
      </c>
      <c r="I160" s="197">
        <v>35905.519999999997</v>
      </c>
      <c r="J160" s="198"/>
      <c r="K160" s="198">
        <f t="shared" si="11"/>
        <v>2564.6799999999998</v>
      </c>
      <c r="L160" s="199">
        <f t="shared" si="12"/>
        <v>0</v>
      </c>
      <c r="M160" s="200">
        <f t="shared" si="13"/>
        <v>14</v>
      </c>
      <c r="N160" s="200">
        <f t="shared" si="14"/>
        <v>2564.6799999999998</v>
      </c>
      <c r="O160" s="201">
        <f t="shared" si="15"/>
        <v>35905.519999999997</v>
      </c>
    </row>
    <row r="161" spans="2:15" x14ac:dyDescent="0.25">
      <c r="B161" s="191" t="s">
        <v>286</v>
      </c>
      <c r="C161" s="191" t="s">
        <v>113</v>
      </c>
      <c r="D161" s="192" t="s">
        <v>253</v>
      </c>
      <c r="E161" s="193" t="s">
        <v>254</v>
      </c>
      <c r="F161" s="194" t="s">
        <v>53</v>
      </c>
      <c r="G161" s="195">
        <v>36</v>
      </c>
      <c r="H161" s="196">
        <v>2016.23</v>
      </c>
      <c r="I161" s="197">
        <v>72584.28</v>
      </c>
      <c r="J161" s="198"/>
      <c r="K161" s="198">
        <f t="shared" ref="K161:K194" si="16">+H161</f>
        <v>2016.23</v>
      </c>
      <c r="L161" s="199">
        <f t="shared" ref="L161:L194" si="17">ROUND(J161*K161,2)</f>
        <v>0</v>
      </c>
      <c r="M161" s="200">
        <f t="shared" ref="M161:M194" si="18">+G161+J161</f>
        <v>36</v>
      </c>
      <c r="N161" s="200">
        <f t="shared" ref="N161:N194" si="19">+K161</f>
        <v>2016.23</v>
      </c>
      <c r="O161" s="201">
        <f t="shared" ref="O161:O194" si="20">ROUND(M161*N161,2)</f>
        <v>72584.28</v>
      </c>
    </row>
    <row r="162" spans="2:15" x14ac:dyDescent="0.25">
      <c r="B162" s="202" t="s">
        <v>289</v>
      </c>
      <c r="C162" s="202" t="s">
        <v>175</v>
      </c>
      <c r="D162" s="203" t="s">
        <v>259</v>
      </c>
      <c r="E162" s="204" t="s">
        <v>260</v>
      </c>
      <c r="F162" s="205" t="s">
        <v>53</v>
      </c>
      <c r="G162" s="206">
        <v>20</v>
      </c>
      <c r="H162" s="207">
        <v>14898.16</v>
      </c>
      <c r="I162" s="208">
        <v>297963.2</v>
      </c>
      <c r="J162" s="198"/>
      <c r="K162" s="198">
        <f t="shared" si="16"/>
        <v>14898.16</v>
      </c>
      <c r="L162" s="199">
        <f t="shared" si="17"/>
        <v>0</v>
      </c>
      <c r="M162" s="200">
        <f t="shared" si="18"/>
        <v>20</v>
      </c>
      <c r="N162" s="200">
        <f t="shared" si="19"/>
        <v>14898.16</v>
      </c>
      <c r="O162" s="201">
        <f t="shared" si="20"/>
        <v>297963.2</v>
      </c>
    </row>
    <row r="163" spans="2:15" x14ac:dyDescent="0.25">
      <c r="B163" s="202" t="s">
        <v>292</v>
      </c>
      <c r="C163" s="202" t="s">
        <v>175</v>
      </c>
      <c r="D163" s="203" t="s">
        <v>372</v>
      </c>
      <c r="E163" s="204" t="s">
        <v>373</v>
      </c>
      <c r="F163" s="205" t="s">
        <v>53</v>
      </c>
      <c r="G163" s="206">
        <v>1</v>
      </c>
      <c r="H163" s="207">
        <v>14898.16</v>
      </c>
      <c r="I163" s="208">
        <v>14898.16</v>
      </c>
      <c r="J163" s="198"/>
      <c r="K163" s="198">
        <f t="shared" si="16"/>
        <v>14898.16</v>
      </c>
      <c r="L163" s="199">
        <f t="shared" si="17"/>
        <v>0</v>
      </c>
      <c r="M163" s="200">
        <f t="shared" si="18"/>
        <v>1</v>
      </c>
      <c r="N163" s="200">
        <f t="shared" si="19"/>
        <v>14898.16</v>
      </c>
      <c r="O163" s="201">
        <f t="shared" si="20"/>
        <v>14898.16</v>
      </c>
    </row>
    <row r="164" spans="2:15" x14ac:dyDescent="0.25">
      <c r="B164" s="202" t="s">
        <v>295</v>
      </c>
      <c r="C164" s="202" t="s">
        <v>175</v>
      </c>
      <c r="D164" s="203" t="s">
        <v>374</v>
      </c>
      <c r="E164" s="204" t="s">
        <v>375</v>
      </c>
      <c r="F164" s="205" t="s">
        <v>53</v>
      </c>
      <c r="G164" s="206">
        <v>1</v>
      </c>
      <c r="H164" s="207">
        <v>17596.990000000002</v>
      </c>
      <c r="I164" s="208">
        <v>17596.990000000002</v>
      </c>
      <c r="J164" s="198"/>
      <c r="K164" s="198">
        <f t="shared" si="16"/>
        <v>17596.990000000002</v>
      </c>
      <c r="L164" s="199">
        <f t="shared" si="17"/>
        <v>0</v>
      </c>
      <c r="M164" s="200">
        <f t="shared" si="18"/>
        <v>1</v>
      </c>
      <c r="N164" s="200">
        <f t="shared" si="19"/>
        <v>17596.990000000002</v>
      </c>
      <c r="O164" s="201">
        <f t="shared" si="20"/>
        <v>17596.990000000002</v>
      </c>
    </row>
    <row r="165" spans="2:15" x14ac:dyDescent="0.25">
      <c r="B165" s="202" t="s">
        <v>298</v>
      </c>
      <c r="C165" s="202" t="s">
        <v>175</v>
      </c>
      <c r="D165" s="203" t="s">
        <v>262</v>
      </c>
      <c r="E165" s="204" t="s">
        <v>263</v>
      </c>
      <c r="F165" s="205" t="s">
        <v>53</v>
      </c>
      <c r="G165" s="206">
        <v>22</v>
      </c>
      <c r="H165" s="207">
        <v>1530.92</v>
      </c>
      <c r="I165" s="208">
        <v>33680.239999999998</v>
      </c>
      <c r="J165" s="198"/>
      <c r="K165" s="198">
        <f t="shared" si="16"/>
        <v>1530.92</v>
      </c>
      <c r="L165" s="199">
        <f t="shared" si="17"/>
        <v>0</v>
      </c>
      <c r="M165" s="200">
        <f t="shared" si="18"/>
        <v>22</v>
      </c>
      <c r="N165" s="200">
        <f t="shared" si="19"/>
        <v>1530.92</v>
      </c>
      <c r="O165" s="201">
        <f t="shared" si="20"/>
        <v>33680.239999999998</v>
      </c>
    </row>
    <row r="166" spans="2:15" x14ac:dyDescent="0.25">
      <c r="B166" s="202" t="s">
        <v>301</v>
      </c>
      <c r="C166" s="202" t="s">
        <v>175</v>
      </c>
      <c r="D166" s="203" t="s">
        <v>265</v>
      </c>
      <c r="E166" s="204" t="s">
        <v>266</v>
      </c>
      <c r="F166" s="205" t="s">
        <v>53</v>
      </c>
      <c r="G166" s="206">
        <v>4</v>
      </c>
      <c r="H166" s="207">
        <v>775.98</v>
      </c>
      <c r="I166" s="208">
        <v>3103.92</v>
      </c>
      <c r="J166" s="198"/>
      <c r="K166" s="198">
        <f t="shared" si="16"/>
        <v>775.98</v>
      </c>
      <c r="L166" s="199">
        <f t="shared" si="17"/>
        <v>0</v>
      </c>
      <c r="M166" s="200">
        <f t="shared" si="18"/>
        <v>4</v>
      </c>
      <c r="N166" s="200">
        <f t="shared" si="19"/>
        <v>775.98</v>
      </c>
      <c r="O166" s="201">
        <f t="shared" si="20"/>
        <v>3103.92</v>
      </c>
    </row>
    <row r="167" spans="2:15" x14ac:dyDescent="0.25">
      <c r="B167" s="202" t="s">
        <v>305</v>
      </c>
      <c r="C167" s="202" t="s">
        <v>175</v>
      </c>
      <c r="D167" s="203" t="s">
        <v>268</v>
      </c>
      <c r="E167" s="204" t="s">
        <v>269</v>
      </c>
      <c r="F167" s="205" t="s">
        <v>53</v>
      </c>
      <c r="G167" s="206">
        <v>19</v>
      </c>
      <c r="H167" s="207">
        <v>1202.1099999999999</v>
      </c>
      <c r="I167" s="208">
        <v>22840.09</v>
      </c>
      <c r="J167" s="198"/>
      <c r="K167" s="198">
        <f t="shared" si="16"/>
        <v>1202.1099999999999</v>
      </c>
      <c r="L167" s="199">
        <f t="shared" si="17"/>
        <v>0</v>
      </c>
      <c r="M167" s="200">
        <f t="shared" si="18"/>
        <v>19</v>
      </c>
      <c r="N167" s="200">
        <f t="shared" si="19"/>
        <v>1202.1099999999999</v>
      </c>
      <c r="O167" s="201">
        <f t="shared" si="20"/>
        <v>22840.09</v>
      </c>
    </row>
    <row r="168" spans="2:15" x14ac:dyDescent="0.25">
      <c r="B168" s="202" t="s">
        <v>308</v>
      </c>
      <c r="C168" s="202" t="s">
        <v>175</v>
      </c>
      <c r="D168" s="203" t="s">
        <v>270</v>
      </c>
      <c r="E168" s="204" t="s">
        <v>345</v>
      </c>
      <c r="F168" s="205" t="s">
        <v>53</v>
      </c>
      <c r="G168" s="206">
        <v>7</v>
      </c>
      <c r="H168" s="207">
        <v>2648.85</v>
      </c>
      <c r="I168" s="208">
        <v>18541.95</v>
      </c>
      <c r="J168" s="198"/>
      <c r="K168" s="198">
        <f t="shared" si="16"/>
        <v>2648.85</v>
      </c>
      <c r="L168" s="199">
        <f t="shared" si="17"/>
        <v>0</v>
      </c>
      <c r="M168" s="200">
        <f t="shared" si="18"/>
        <v>7</v>
      </c>
      <c r="N168" s="200">
        <f t="shared" si="19"/>
        <v>2648.85</v>
      </c>
      <c r="O168" s="201">
        <f t="shared" si="20"/>
        <v>18541.95</v>
      </c>
    </row>
    <row r="169" spans="2:15" x14ac:dyDescent="0.25">
      <c r="B169" s="202" t="s">
        <v>311</v>
      </c>
      <c r="C169" s="202" t="s">
        <v>175</v>
      </c>
      <c r="D169" s="203" t="s">
        <v>272</v>
      </c>
      <c r="E169" s="204" t="s">
        <v>273</v>
      </c>
      <c r="F169" s="205" t="s">
        <v>53</v>
      </c>
      <c r="G169" s="206">
        <v>52</v>
      </c>
      <c r="H169" s="207">
        <v>211.75</v>
      </c>
      <c r="I169" s="208">
        <v>11011</v>
      </c>
      <c r="J169" s="198"/>
      <c r="K169" s="198">
        <f t="shared" si="16"/>
        <v>211.75</v>
      </c>
      <c r="L169" s="199">
        <f t="shared" si="17"/>
        <v>0</v>
      </c>
      <c r="M169" s="200">
        <f t="shared" si="18"/>
        <v>52</v>
      </c>
      <c r="N169" s="200">
        <f t="shared" si="19"/>
        <v>211.75</v>
      </c>
      <c r="O169" s="201">
        <f t="shared" si="20"/>
        <v>11011</v>
      </c>
    </row>
    <row r="170" spans="2:15" ht="24" x14ac:dyDescent="0.25">
      <c r="B170" s="191" t="s">
        <v>314</v>
      </c>
      <c r="C170" s="191" t="s">
        <v>113</v>
      </c>
      <c r="D170" s="192" t="s">
        <v>275</v>
      </c>
      <c r="E170" s="193" t="s">
        <v>276</v>
      </c>
      <c r="F170" s="194" t="s">
        <v>53</v>
      </c>
      <c r="G170" s="195">
        <v>22</v>
      </c>
      <c r="H170" s="196">
        <v>5935.59</v>
      </c>
      <c r="I170" s="197">
        <v>130582.98</v>
      </c>
      <c r="J170" s="198"/>
      <c r="K170" s="198">
        <f t="shared" si="16"/>
        <v>5935.59</v>
      </c>
      <c r="L170" s="199">
        <f t="shared" si="17"/>
        <v>0</v>
      </c>
      <c r="M170" s="200">
        <f t="shared" si="18"/>
        <v>22</v>
      </c>
      <c r="N170" s="200">
        <f t="shared" si="19"/>
        <v>5935.59</v>
      </c>
      <c r="O170" s="201">
        <f t="shared" si="20"/>
        <v>130582.98</v>
      </c>
    </row>
    <row r="171" spans="2:15" x14ac:dyDescent="0.25">
      <c r="B171" s="191" t="s">
        <v>319</v>
      </c>
      <c r="C171" s="191" t="s">
        <v>113</v>
      </c>
      <c r="D171" s="192" t="s">
        <v>278</v>
      </c>
      <c r="E171" s="193" t="s">
        <v>279</v>
      </c>
      <c r="F171" s="194" t="s">
        <v>53</v>
      </c>
      <c r="G171" s="195">
        <v>22</v>
      </c>
      <c r="H171" s="196">
        <v>485.32</v>
      </c>
      <c r="I171" s="197">
        <v>10677.04</v>
      </c>
      <c r="J171" s="198"/>
      <c r="K171" s="198">
        <f t="shared" si="16"/>
        <v>485.32</v>
      </c>
      <c r="L171" s="199">
        <f t="shared" si="17"/>
        <v>0</v>
      </c>
      <c r="M171" s="200">
        <f t="shared" si="18"/>
        <v>22</v>
      </c>
      <c r="N171" s="200">
        <f t="shared" si="19"/>
        <v>485.32</v>
      </c>
      <c r="O171" s="201">
        <f t="shared" si="20"/>
        <v>10677.04</v>
      </c>
    </row>
    <row r="172" spans="2:15" x14ac:dyDescent="0.25">
      <c r="B172" s="202" t="s">
        <v>322</v>
      </c>
      <c r="C172" s="202" t="s">
        <v>175</v>
      </c>
      <c r="D172" s="203" t="s">
        <v>281</v>
      </c>
      <c r="E172" s="204" t="s">
        <v>282</v>
      </c>
      <c r="F172" s="205" t="s">
        <v>53</v>
      </c>
      <c r="G172" s="206">
        <v>19</v>
      </c>
      <c r="H172" s="207">
        <v>6510.34</v>
      </c>
      <c r="I172" s="208">
        <v>123696.46</v>
      </c>
      <c r="J172" s="198"/>
      <c r="K172" s="198">
        <f t="shared" si="16"/>
        <v>6510.34</v>
      </c>
      <c r="L172" s="199">
        <f t="shared" si="17"/>
        <v>0</v>
      </c>
      <c r="M172" s="200">
        <f t="shared" si="18"/>
        <v>19</v>
      </c>
      <c r="N172" s="200">
        <f t="shared" si="19"/>
        <v>6510.34</v>
      </c>
      <c r="O172" s="201">
        <f t="shared" si="20"/>
        <v>123696.46</v>
      </c>
    </row>
    <row r="173" spans="2:15" x14ac:dyDescent="0.25">
      <c r="B173" s="202" t="s">
        <v>324</v>
      </c>
      <c r="C173" s="202" t="s">
        <v>175</v>
      </c>
      <c r="D173" s="203" t="s">
        <v>284</v>
      </c>
      <c r="E173" s="204" t="s">
        <v>285</v>
      </c>
      <c r="F173" s="205" t="s">
        <v>53</v>
      </c>
      <c r="G173" s="206">
        <v>2</v>
      </c>
      <c r="H173" s="207">
        <v>6510.34</v>
      </c>
      <c r="I173" s="208">
        <v>13020.68</v>
      </c>
      <c r="J173" s="198"/>
      <c r="K173" s="198">
        <f t="shared" si="16"/>
        <v>6510.34</v>
      </c>
      <c r="L173" s="199">
        <f t="shared" si="17"/>
        <v>0</v>
      </c>
      <c r="M173" s="200">
        <f t="shared" si="18"/>
        <v>2</v>
      </c>
      <c r="N173" s="200">
        <f t="shared" si="19"/>
        <v>6510.34</v>
      </c>
      <c r="O173" s="201">
        <f t="shared" si="20"/>
        <v>13020.68</v>
      </c>
    </row>
    <row r="174" spans="2:15" x14ac:dyDescent="0.25">
      <c r="B174" s="202" t="s">
        <v>328</v>
      </c>
      <c r="C174" s="202" t="s">
        <v>175</v>
      </c>
      <c r="D174" s="203" t="s">
        <v>287</v>
      </c>
      <c r="E174" s="204" t="s">
        <v>288</v>
      </c>
      <c r="F174" s="205" t="s">
        <v>53</v>
      </c>
      <c r="G174" s="206">
        <v>1</v>
      </c>
      <c r="H174" s="207">
        <v>6510.34</v>
      </c>
      <c r="I174" s="208">
        <v>6510.34</v>
      </c>
      <c r="J174" s="198"/>
      <c r="K174" s="198">
        <f t="shared" si="16"/>
        <v>6510.34</v>
      </c>
      <c r="L174" s="199">
        <f t="shared" si="17"/>
        <v>0</v>
      </c>
      <c r="M174" s="200">
        <f t="shared" si="18"/>
        <v>1</v>
      </c>
      <c r="N174" s="200">
        <f t="shared" si="19"/>
        <v>6510.34</v>
      </c>
      <c r="O174" s="201">
        <f t="shared" si="20"/>
        <v>6510.34</v>
      </c>
    </row>
    <row r="175" spans="2:15" ht="24" x14ac:dyDescent="0.25">
      <c r="B175" s="191" t="s">
        <v>376</v>
      </c>
      <c r="C175" s="191" t="s">
        <v>113</v>
      </c>
      <c r="D175" s="192" t="s">
        <v>290</v>
      </c>
      <c r="E175" s="193" t="s">
        <v>291</v>
      </c>
      <c r="F175" s="194" t="s">
        <v>81</v>
      </c>
      <c r="G175" s="195">
        <v>12.77</v>
      </c>
      <c r="H175" s="196">
        <v>3059.28</v>
      </c>
      <c r="I175" s="197">
        <v>39067.01</v>
      </c>
      <c r="J175" s="198"/>
      <c r="K175" s="198">
        <f t="shared" si="16"/>
        <v>3059.28</v>
      </c>
      <c r="L175" s="199">
        <f t="shared" si="17"/>
        <v>0</v>
      </c>
      <c r="M175" s="200">
        <f t="shared" si="18"/>
        <v>12.77</v>
      </c>
      <c r="N175" s="200">
        <f t="shared" si="19"/>
        <v>3059.28</v>
      </c>
      <c r="O175" s="201">
        <f t="shared" si="20"/>
        <v>39067.01</v>
      </c>
    </row>
    <row r="176" spans="2:15" ht="36" x14ac:dyDescent="0.25">
      <c r="B176" s="191" t="s">
        <v>377</v>
      </c>
      <c r="C176" s="191" t="s">
        <v>113</v>
      </c>
      <c r="D176" s="192" t="s">
        <v>293</v>
      </c>
      <c r="E176" s="193" t="s">
        <v>294</v>
      </c>
      <c r="F176" s="194" t="s">
        <v>53</v>
      </c>
      <c r="G176" s="195">
        <v>1</v>
      </c>
      <c r="H176" s="196">
        <v>35621.4</v>
      </c>
      <c r="I176" s="197">
        <v>35621.4</v>
      </c>
      <c r="J176" s="198"/>
      <c r="K176" s="198">
        <f t="shared" si="16"/>
        <v>35621.4</v>
      </c>
      <c r="L176" s="199">
        <f t="shared" si="17"/>
        <v>0</v>
      </c>
      <c r="M176" s="200">
        <f t="shared" si="18"/>
        <v>1</v>
      </c>
      <c r="N176" s="200">
        <f t="shared" si="19"/>
        <v>35621.4</v>
      </c>
      <c r="O176" s="201">
        <f t="shared" si="20"/>
        <v>35621.4</v>
      </c>
    </row>
    <row r="177" spans="2:15" x14ac:dyDescent="0.25">
      <c r="B177" s="191" t="s">
        <v>378</v>
      </c>
      <c r="C177" s="191" t="s">
        <v>113</v>
      </c>
      <c r="D177" s="192" t="s">
        <v>296</v>
      </c>
      <c r="E177" s="193" t="s">
        <v>297</v>
      </c>
      <c r="F177" s="194" t="s">
        <v>46</v>
      </c>
      <c r="G177" s="195">
        <v>4.5</v>
      </c>
      <c r="H177" s="196">
        <v>442.69</v>
      </c>
      <c r="I177" s="197">
        <v>1992.11</v>
      </c>
      <c r="J177" s="198"/>
      <c r="K177" s="198">
        <f t="shared" si="16"/>
        <v>442.69</v>
      </c>
      <c r="L177" s="199">
        <f t="shared" si="17"/>
        <v>0</v>
      </c>
      <c r="M177" s="200">
        <f t="shared" si="18"/>
        <v>4.5</v>
      </c>
      <c r="N177" s="200">
        <f t="shared" si="19"/>
        <v>442.69</v>
      </c>
      <c r="O177" s="201">
        <f t="shared" si="20"/>
        <v>1992.11</v>
      </c>
    </row>
    <row r="178" spans="2:15" ht="24" x14ac:dyDescent="0.25">
      <c r="B178" s="191" t="s">
        <v>379</v>
      </c>
      <c r="C178" s="191" t="s">
        <v>113</v>
      </c>
      <c r="D178" s="192" t="s">
        <v>299</v>
      </c>
      <c r="E178" s="193" t="s">
        <v>300</v>
      </c>
      <c r="F178" s="194" t="s">
        <v>81</v>
      </c>
      <c r="G178" s="195">
        <v>0.9</v>
      </c>
      <c r="H178" s="196">
        <v>3186.85</v>
      </c>
      <c r="I178" s="197">
        <v>2868.17</v>
      </c>
      <c r="J178" s="198"/>
      <c r="K178" s="198">
        <f t="shared" si="16"/>
        <v>3186.85</v>
      </c>
      <c r="L178" s="199">
        <f t="shared" si="17"/>
        <v>0</v>
      </c>
      <c r="M178" s="200">
        <f t="shared" si="18"/>
        <v>0.9</v>
      </c>
      <c r="N178" s="200">
        <f t="shared" si="19"/>
        <v>3186.85</v>
      </c>
      <c r="O178" s="201">
        <f t="shared" si="20"/>
        <v>2868.17</v>
      </c>
    </row>
    <row r="179" spans="2:15" x14ac:dyDescent="0.25">
      <c r="B179" s="191" t="s">
        <v>380</v>
      </c>
      <c r="C179" s="191" t="s">
        <v>113</v>
      </c>
      <c r="D179" s="192" t="s">
        <v>302</v>
      </c>
      <c r="E179" s="193" t="s">
        <v>303</v>
      </c>
      <c r="F179" s="194" t="s">
        <v>130</v>
      </c>
      <c r="G179" s="195">
        <v>686.43</v>
      </c>
      <c r="H179" s="196">
        <v>9.2100000000000009</v>
      </c>
      <c r="I179" s="197">
        <v>6322.02</v>
      </c>
      <c r="J179" s="198"/>
      <c r="K179" s="198">
        <f t="shared" si="16"/>
        <v>9.2100000000000009</v>
      </c>
      <c r="L179" s="199">
        <f t="shared" si="17"/>
        <v>0</v>
      </c>
      <c r="M179" s="200">
        <f t="shared" si="18"/>
        <v>686.43</v>
      </c>
      <c r="N179" s="200">
        <f t="shared" si="19"/>
        <v>9.2100000000000009</v>
      </c>
      <c r="O179" s="201">
        <f t="shared" si="20"/>
        <v>6322.02</v>
      </c>
    </row>
    <row r="180" spans="2:15" x14ac:dyDescent="0.25">
      <c r="B180" s="209"/>
      <c r="C180" s="210" t="s">
        <v>108</v>
      </c>
      <c r="D180" s="211" t="s">
        <v>133</v>
      </c>
      <c r="E180" s="211" t="s">
        <v>304</v>
      </c>
      <c r="F180" s="209"/>
      <c r="G180" s="209"/>
      <c r="H180" s="209"/>
      <c r="I180" s="212">
        <v>340402.87999999995</v>
      </c>
      <c r="J180" s="198"/>
      <c r="K180" s="198">
        <f t="shared" si="16"/>
        <v>0</v>
      </c>
      <c r="L180" s="199">
        <f t="shared" si="17"/>
        <v>0</v>
      </c>
      <c r="M180" s="200">
        <f t="shared" si="18"/>
        <v>0</v>
      </c>
      <c r="N180" s="200">
        <f t="shared" si="19"/>
        <v>0</v>
      </c>
      <c r="O180" s="201">
        <f t="shared" si="20"/>
        <v>0</v>
      </c>
    </row>
    <row r="181" spans="2:15" ht="36" x14ac:dyDescent="0.25">
      <c r="B181" s="191" t="s">
        <v>381</v>
      </c>
      <c r="C181" s="191" t="s">
        <v>113</v>
      </c>
      <c r="D181" s="192" t="s">
        <v>306</v>
      </c>
      <c r="E181" s="193" t="s">
        <v>307</v>
      </c>
      <c r="F181" s="194" t="s">
        <v>130</v>
      </c>
      <c r="G181" s="195">
        <v>845.17</v>
      </c>
      <c r="H181" s="196">
        <v>87.65</v>
      </c>
      <c r="I181" s="197">
        <v>74079.149999999994</v>
      </c>
      <c r="J181" s="198">
        <v>-309.58</v>
      </c>
      <c r="K181" s="198">
        <f t="shared" si="16"/>
        <v>87.65</v>
      </c>
      <c r="L181" s="199">
        <f t="shared" si="17"/>
        <v>-27134.69</v>
      </c>
      <c r="M181" s="200">
        <f t="shared" si="18"/>
        <v>535.58999999999992</v>
      </c>
      <c r="N181" s="200">
        <f t="shared" si="19"/>
        <v>87.65</v>
      </c>
      <c r="O181" s="201">
        <f t="shared" si="20"/>
        <v>46944.46</v>
      </c>
    </row>
    <row r="182" spans="2:15" ht="24" x14ac:dyDescent="0.25">
      <c r="B182" s="191" t="s">
        <v>382</v>
      </c>
      <c r="C182" s="191" t="s">
        <v>113</v>
      </c>
      <c r="D182" s="192" t="s">
        <v>309</v>
      </c>
      <c r="E182" s="193" t="s">
        <v>310</v>
      </c>
      <c r="F182" s="194" t="s">
        <v>130</v>
      </c>
      <c r="G182" s="195">
        <v>1473.19</v>
      </c>
      <c r="H182" s="196">
        <v>32.22</v>
      </c>
      <c r="I182" s="197">
        <v>47466.18</v>
      </c>
      <c r="J182" s="198">
        <v>-619.16</v>
      </c>
      <c r="K182" s="198">
        <f t="shared" si="16"/>
        <v>32.22</v>
      </c>
      <c r="L182" s="199">
        <f t="shared" si="17"/>
        <v>-19949.34</v>
      </c>
      <c r="M182" s="200">
        <f t="shared" si="18"/>
        <v>854.03000000000009</v>
      </c>
      <c r="N182" s="200">
        <f t="shared" si="19"/>
        <v>32.22</v>
      </c>
      <c r="O182" s="201">
        <f t="shared" si="20"/>
        <v>27516.85</v>
      </c>
    </row>
    <row r="183" spans="2:15" ht="24" x14ac:dyDescent="0.25">
      <c r="B183" s="191" t="s">
        <v>383</v>
      </c>
      <c r="C183" s="191" t="s">
        <v>113</v>
      </c>
      <c r="D183" s="192" t="s">
        <v>384</v>
      </c>
      <c r="E183" s="193" t="s">
        <v>385</v>
      </c>
      <c r="F183" s="194" t="s">
        <v>130</v>
      </c>
      <c r="G183" s="195">
        <v>636.62</v>
      </c>
      <c r="H183" s="196">
        <v>32.22</v>
      </c>
      <c r="I183" s="197">
        <v>20511.900000000001</v>
      </c>
      <c r="J183" s="198"/>
      <c r="K183" s="198">
        <f t="shared" si="16"/>
        <v>32.22</v>
      </c>
      <c r="L183" s="199">
        <f t="shared" si="17"/>
        <v>0</v>
      </c>
      <c r="M183" s="200">
        <f t="shared" si="18"/>
        <v>636.62</v>
      </c>
      <c r="N183" s="200">
        <f t="shared" si="19"/>
        <v>32.22</v>
      </c>
      <c r="O183" s="201">
        <f t="shared" si="20"/>
        <v>20511.900000000001</v>
      </c>
    </row>
    <row r="184" spans="2:15" x14ac:dyDescent="0.25">
      <c r="B184" s="191" t="s">
        <v>386</v>
      </c>
      <c r="C184" s="191" t="s">
        <v>113</v>
      </c>
      <c r="D184" s="192" t="s">
        <v>312</v>
      </c>
      <c r="E184" s="193" t="s">
        <v>313</v>
      </c>
      <c r="F184" s="194" t="s">
        <v>130</v>
      </c>
      <c r="G184" s="195">
        <v>1473.19</v>
      </c>
      <c r="H184" s="196">
        <v>72.34</v>
      </c>
      <c r="I184" s="197">
        <v>106570.56</v>
      </c>
      <c r="J184" s="198">
        <v>-619.16</v>
      </c>
      <c r="K184" s="198">
        <f t="shared" si="16"/>
        <v>72.34</v>
      </c>
      <c r="L184" s="199">
        <f t="shared" si="17"/>
        <v>-44790.03</v>
      </c>
      <c r="M184" s="200">
        <f t="shared" si="18"/>
        <v>854.03000000000009</v>
      </c>
      <c r="N184" s="200">
        <f t="shared" si="19"/>
        <v>72.34</v>
      </c>
      <c r="O184" s="201">
        <f t="shared" si="20"/>
        <v>61780.53</v>
      </c>
    </row>
    <row r="185" spans="2:15" x14ac:dyDescent="0.25">
      <c r="B185" s="191" t="s">
        <v>387</v>
      </c>
      <c r="C185" s="191" t="s">
        <v>113</v>
      </c>
      <c r="D185" s="192" t="s">
        <v>388</v>
      </c>
      <c r="E185" s="193" t="s">
        <v>389</v>
      </c>
      <c r="F185" s="194" t="s">
        <v>130</v>
      </c>
      <c r="G185" s="195">
        <v>636.62</v>
      </c>
      <c r="H185" s="196">
        <v>94.7</v>
      </c>
      <c r="I185" s="197">
        <v>60287.91</v>
      </c>
      <c r="J185" s="198"/>
      <c r="K185" s="198">
        <f t="shared" si="16"/>
        <v>94.7</v>
      </c>
      <c r="L185" s="199">
        <f t="shared" si="17"/>
        <v>0</v>
      </c>
      <c r="M185" s="200">
        <f t="shared" si="18"/>
        <v>636.62</v>
      </c>
      <c r="N185" s="200">
        <f t="shared" si="19"/>
        <v>94.7</v>
      </c>
      <c r="O185" s="201">
        <f t="shared" si="20"/>
        <v>60287.91</v>
      </c>
    </row>
    <row r="186" spans="2:15" ht="24" x14ac:dyDescent="0.25">
      <c r="B186" s="191" t="s">
        <v>390</v>
      </c>
      <c r="C186" s="191" t="s">
        <v>113</v>
      </c>
      <c r="D186" s="192" t="s">
        <v>315</v>
      </c>
      <c r="E186" s="193" t="s">
        <v>316</v>
      </c>
      <c r="F186" s="194" t="s">
        <v>53</v>
      </c>
      <c r="G186" s="195">
        <v>19</v>
      </c>
      <c r="H186" s="196">
        <v>1657.22</v>
      </c>
      <c r="I186" s="197">
        <v>31487.18</v>
      </c>
      <c r="J186" s="198"/>
      <c r="K186" s="198">
        <f t="shared" si="16"/>
        <v>1657.22</v>
      </c>
      <c r="L186" s="199">
        <f t="shared" si="17"/>
        <v>0</v>
      </c>
      <c r="M186" s="200">
        <f t="shared" si="18"/>
        <v>19</v>
      </c>
      <c r="N186" s="200">
        <f t="shared" si="19"/>
        <v>1657.22</v>
      </c>
      <c r="O186" s="201">
        <f t="shared" si="20"/>
        <v>31487.18</v>
      </c>
    </row>
    <row r="187" spans="2:15" x14ac:dyDescent="0.25">
      <c r="B187" s="209"/>
      <c r="C187" s="210" t="s">
        <v>108</v>
      </c>
      <c r="D187" s="211" t="s">
        <v>317</v>
      </c>
      <c r="E187" s="211" t="s">
        <v>318</v>
      </c>
      <c r="F187" s="209"/>
      <c r="G187" s="209"/>
      <c r="H187" s="209"/>
      <c r="I187" s="212">
        <v>302253.16000000003</v>
      </c>
      <c r="J187" s="198"/>
      <c r="K187" s="198">
        <f t="shared" si="16"/>
        <v>0</v>
      </c>
      <c r="L187" s="199">
        <f t="shared" si="17"/>
        <v>0</v>
      </c>
      <c r="M187" s="200">
        <f t="shared" si="18"/>
        <v>0</v>
      </c>
      <c r="N187" s="200">
        <f t="shared" si="19"/>
        <v>0</v>
      </c>
      <c r="O187" s="201">
        <f t="shared" si="20"/>
        <v>0</v>
      </c>
    </row>
    <row r="188" spans="2:15" ht="24" x14ac:dyDescent="0.25">
      <c r="B188" s="191" t="s">
        <v>391</v>
      </c>
      <c r="C188" s="191" t="s">
        <v>113</v>
      </c>
      <c r="D188" s="192" t="s">
        <v>320</v>
      </c>
      <c r="E188" s="193" t="s">
        <v>321</v>
      </c>
      <c r="F188" s="194" t="s">
        <v>65</v>
      </c>
      <c r="G188" s="195">
        <v>668.26</v>
      </c>
      <c r="H188" s="196">
        <v>168.05</v>
      </c>
      <c r="I188" s="197">
        <v>112301.09</v>
      </c>
      <c r="J188" s="198">
        <v>-14.112569999999998</v>
      </c>
      <c r="K188" s="198">
        <f t="shared" si="16"/>
        <v>168.05</v>
      </c>
      <c r="L188" s="199">
        <f t="shared" si="17"/>
        <v>-2371.62</v>
      </c>
      <c r="M188" s="200">
        <f t="shared" si="18"/>
        <v>654.14742999999999</v>
      </c>
      <c r="N188" s="200">
        <f t="shared" si="19"/>
        <v>168.05</v>
      </c>
      <c r="O188" s="201">
        <f t="shared" si="20"/>
        <v>109929.48</v>
      </c>
    </row>
    <row r="189" spans="2:15" ht="24" x14ac:dyDescent="0.25">
      <c r="B189" s="191" t="s">
        <v>392</v>
      </c>
      <c r="C189" s="191" t="s">
        <v>113</v>
      </c>
      <c r="D189" s="192" t="s">
        <v>83</v>
      </c>
      <c r="E189" s="193" t="s">
        <v>323</v>
      </c>
      <c r="F189" s="194" t="s">
        <v>65</v>
      </c>
      <c r="G189" s="195">
        <v>301.476</v>
      </c>
      <c r="H189" s="196">
        <v>257.77999999999997</v>
      </c>
      <c r="I189" s="197">
        <v>77714.48</v>
      </c>
      <c r="J189" s="198">
        <v>-14.112569999999998</v>
      </c>
      <c r="K189" s="198">
        <f t="shared" si="16"/>
        <v>257.77999999999997</v>
      </c>
      <c r="L189" s="199">
        <f t="shared" si="17"/>
        <v>-3637.94</v>
      </c>
      <c r="M189" s="200">
        <f t="shared" si="18"/>
        <v>287.36342999999999</v>
      </c>
      <c r="N189" s="200">
        <f t="shared" si="19"/>
        <v>257.77999999999997</v>
      </c>
      <c r="O189" s="201">
        <f t="shared" si="20"/>
        <v>74076.539999999994</v>
      </c>
    </row>
    <row r="190" spans="2:15" ht="24" x14ac:dyDescent="0.25">
      <c r="B190" s="191" t="s">
        <v>393</v>
      </c>
      <c r="C190" s="191" t="s">
        <v>113</v>
      </c>
      <c r="D190" s="192" t="s">
        <v>325</v>
      </c>
      <c r="E190" s="193" t="s">
        <v>167</v>
      </c>
      <c r="F190" s="194" t="s">
        <v>65</v>
      </c>
      <c r="G190" s="195">
        <v>366.78399999999999</v>
      </c>
      <c r="H190" s="196">
        <v>154.66999999999999</v>
      </c>
      <c r="I190" s="197">
        <v>56730.48</v>
      </c>
      <c r="J190" s="198"/>
      <c r="K190" s="198">
        <f t="shared" si="16"/>
        <v>154.66999999999999</v>
      </c>
      <c r="L190" s="199">
        <f t="shared" si="17"/>
        <v>0</v>
      </c>
      <c r="M190" s="200">
        <f t="shared" si="18"/>
        <v>366.78399999999999</v>
      </c>
      <c r="N190" s="200">
        <f t="shared" si="19"/>
        <v>154.66999999999999</v>
      </c>
      <c r="O190" s="201">
        <f t="shared" si="20"/>
        <v>56730.48</v>
      </c>
    </row>
    <row r="191" spans="2:15" ht="24" x14ac:dyDescent="0.25">
      <c r="B191" s="191" t="s">
        <v>394</v>
      </c>
      <c r="C191" s="191" t="s">
        <v>113</v>
      </c>
      <c r="D191" s="192" t="s">
        <v>395</v>
      </c>
      <c r="E191" s="193" t="s">
        <v>396</v>
      </c>
      <c r="F191" s="194" t="s">
        <v>65</v>
      </c>
      <c r="G191" s="195">
        <v>236.30099999999999</v>
      </c>
      <c r="H191" s="196">
        <v>80.23</v>
      </c>
      <c r="I191" s="197">
        <v>18958.43</v>
      </c>
      <c r="J191" s="198"/>
      <c r="K191" s="198">
        <f t="shared" si="16"/>
        <v>80.23</v>
      </c>
      <c r="L191" s="199">
        <f t="shared" si="17"/>
        <v>0</v>
      </c>
      <c r="M191" s="200">
        <f t="shared" si="18"/>
        <v>236.30099999999999</v>
      </c>
      <c r="N191" s="200">
        <f t="shared" si="19"/>
        <v>80.23</v>
      </c>
      <c r="O191" s="201">
        <f t="shared" si="20"/>
        <v>18958.43</v>
      </c>
    </row>
    <row r="192" spans="2:15" ht="24" x14ac:dyDescent="0.25">
      <c r="B192" s="191" t="s">
        <v>397</v>
      </c>
      <c r="C192" s="191" t="s">
        <v>113</v>
      </c>
      <c r="D192" s="192" t="s">
        <v>398</v>
      </c>
      <c r="E192" s="193" t="s">
        <v>399</v>
      </c>
      <c r="F192" s="194" t="s">
        <v>65</v>
      </c>
      <c r="G192" s="195">
        <v>236.30099999999999</v>
      </c>
      <c r="H192" s="196">
        <v>154.66999999999999</v>
      </c>
      <c r="I192" s="197">
        <v>36548.68</v>
      </c>
      <c r="J192" s="198"/>
      <c r="K192" s="198">
        <f t="shared" si="16"/>
        <v>154.66999999999999</v>
      </c>
      <c r="L192" s="199">
        <f t="shared" si="17"/>
        <v>0</v>
      </c>
      <c r="M192" s="200">
        <f t="shared" si="18"/>
        <v>236.30099999999999</v>
      </c>
      <c r="N192" s="200">
        <f t="shared" si="19"/>
        <v>154.66999999999999</v>
      </c>
      <c r="O192" s="201">
        <f t="shared" si="20"/>
        <v>36548.68</v>
      </c>
    </row>
    <row r="193" spans="2:15" x14ac:dyDescent="0.25">
      <c r="B193" s="209"/>
      <c r="C193" s="210" t="s">
        <v>108</v>
      </c>
      <c r="D193" s="211" t="s">
        <v>326</v>
      </c>
      <c r="E193" s="211" t="s">
        <v>327</v>
      </c>
      <c r="F193" s="209"/>
      <c r="G193" s="209"/>
      <c r="H193" s="209"/>
      <c r="I193" s="212">
        <v>25075.49</v>
      </c>
      <c r="J193" s="198"/>
      <c r="K193" s="198">
        <f t="shared" si="16"/>
        <v>0</v>
      </c>
      <c r="L193" s="199">
        <f t="shared" si="17"/>
        <v>0</v>
      </c>
      <c r="M193" s="200">
        <f t="shared" si="18"/>
        <v>0</v>
      </c>
      <c r="N193" s="200">
        <f t="shared" si="19"/>
        <v>0</v>
      </c>
      <c r="O193" s="201">
        <f t="shared" si="20"/>
        <v>0</v>
      </c>
    </row>
    <row r="194" spans="2:15" ht="24" x14ac:dyDescent="0.25">
      <c r="B194" s="191" t="s">
        <v>400</v>
      </c>
      <c r="C194" s="191" t="s">
        <v>113</v>
      </c>
      <c r="D194" s="192" t="s">
        <v>329</v>
      </c>
      <c r="E194" s="193" t="s">
        <v>330</v>
      </c>
      <c r="F194" s="194" t="s">
        <v>65</v>
      </c>
      <c r="G194" s="195">
        <v>219.15299999999999</v>
      </c>
      <c r="H194" s="196">
        <v>114.42</v>
      </c>
      <c r="I194" s="197">
        <v>25075.49</v>
      </c>
      <c r="J194" s="198"/>
      <c r="K194" s="198">
        <f t="shared" si="16"/>
        <v>114.42</v>
      </c>
      <c r="L194" s="199">
        <f t="shared" si="17"/>
        <v>0</v>
      </c>
      <c r="M194" s="200">
        <f t="shared" si="18"/>
        <v>219.15299999999999</v>
      </c>
      <c r="N194" s="200">
        <f t="shared" si="19"/>
        <v>114.42</v>
      </c>
      <c r="O194" s="201">
        <f t="shared" si="20"/>
        <v>25075.49</v>
      </c>
    </row>
    <row r="196" spans="2:15" x14ac:dyDescent="0.25">
      <c r="C196" s="213"/>
      <c r="D196" s="214" t="str">
        <f>CONCATENATE("CELKEM ",B93)</f>
        <v>CELKEM 03 - SO 01.C - Stoka A</v>
      </c>
      <c r="E196" s="215"/>
      <c r="F196" s="215"/>
      <c r="G196" s="216"/>
      <c r="H196" s="215"/>
      <c r="I196" s="217">
        <v>6931440.4800000004</v>
      </c>
      <c r="J196" s="218"/>
      <c r="K196" s="217"/>
      <c r="L196" s="217">
        <f t="shared" ref="L196:O196" si="21">ROUND(SUM(L93:L194),2)</f>
        <v>-226751.63</v>
      </c>
      <c r="M196" s="217"/>
      <c r="N196" s="217"/>
      <c r="O196" s="217">
        <f t="shared" si="21"/>
        <v>6704688.8600000003</v>
      </c>
    </row>
    <row r="198" spans="2:15" ht="15.75" x14ac:dyDescent="0.25">
      <c r="B198" s="179" t="s">
        <v>401</v>
      </c>
      <c r="C198" s="20"/>
      <c r="D198" s="20"/>
      <c r="E198" s="20"/>
      <c r="F198" s="20"/>
      <c r="G198" s="20"/>
      <c r="H198" s="20"/>
      <c r="I198" s="180">
        <v>5179897.74</v>
      </c>
      <c r="J198" s="20"/>
      <c r="K198" s="20"/>
      <c r="L198" s="20"/>
      <c r="M198" s="20"/>
      <c r="N198" s="20"/>
      <c r="O198" s="20"/>
    </row>
    <row r="199" spans="2:15" ht="15.75" x14ac:dyDescent="0.25">
      <c r="B199" s="185"/>
      <c r="C199" s="186" t="s">
        <v>108</v>
      </c>
      <c r="D199" s="187" t="s">
        <v>109</v>
      </c>
      <c r="E199" s="187" t="s">
        <v>110</v>
      </c>
      <c r="F199" s="185"/>
      <c r="G199" s="185"/>
      <c r="H199" s="185"/>
      <c r="I199" s="224">
        <v>5179897.74</v>
      </c>
      <c r="J199" s="185"/>
      <c r="K199" s="185"/>
      <c r="L199" s="185"/>
      <c r="M199" s="185"/>
      <c r="N199" s="185"/>
      <c r="O199" s="185"/>
    </row>
    <row r="200" spans="2:15" x14ac:dyDescent="0.25">
      <c r="B200" s="185"/>
      <c r="C200" s="186" t="s">
        <v>108</v>
      </c>
      <c r="D200" s="189" t="s">
        <v>111</v>
      </c>
      <c r="E200" s="189" t="s">
        <v>112</v>
      </c>
      <c r="F200" s="185"/>
      <c r="G200" s="185"/>
      <c r="H200" s="185"/>
      <c r="I200" s="225">
        <v>2109577.1599999997</v>
      </c>
      <c r="J200" s="185"/>
      <c r="K200" s="185"/>
      <c r="L200" s="185"/>
      <c r="M200" s="185"/>
      <c r="N200" s="185"/>
      <c r="O200" s="185"/>
    </row>
    <row r="201" spans="2:15" ht="36" x14ac:dyDescent="0.25">
      <c r="B201" s="191" t="s">
        <v>111</v>
      </c>
      <c r="C201" s="191" t="s">
        <v>113</v>
      </c>
      <c r="D201" s="192" t="s">
        <v>118</v>
      </c>
      <c r="E201" s="193" t="s">
        <v>119</v>
      </c>
      <c r="F201" s="194" t="s">
        <v>46</v>
      </c>
      <c r="G201" s="195">
        <v>44.246000000000002</v>
      </c>
      <c r="H201" s="196">
        <v>21.04</v>
      </c>
      <c r="I201" s="196">
        <v>930.94</v>
      </c>
      <c r="J201" s="198"/>
      <c r="K201" s="198">
        <f>+H201</f>
        <v>21.04</v>
      </c>
      <c r="L201" s="199">
        <f>ROUND(J201*K201,2)</f>
        <v>0</v>
      </c>
      <c r="M201" s="200">
        <f>+G201+J201</f>
        <v>44.246000000000002</v>
      </c>
      <c r="N201" s="200">
        <f>+K201</f>
        <v>21.04</v>
      </c>
      <c r="O201" s="201">
        <f>ROUND(M201*N201,2)</f>
        <v>930.94</v>
      </c>
    </row>
    <row r="202" spans="2:15" ht="36" x14ac:dyDescent="0.25">
      <c r="B202" s="191" t="s">
        <v>114</v>
      </c>
      <c r="C202" s="191" t="s">
        <v>113</v>
      </c>
      <c r="D202" s="192" t="s">
        <v>402</v>
      </c>
      <c r="E202" s="193" t="s">
        <v>403</v>
      </c>
      <c r="F202" s="194" t="s">
        <v>46</v>
      </c>
      <c r="G202" s="195">
        <v>501.65499999999997</v>
      </c>
      <c r="H202" s="196">
        <v>23.67</v>
      </c>
      <c r="I202" s="196">
        <v>11874.17</v>
      </c>
      <c r="J202" s="198"/>
      <c r="K202" s="198">
        <f t="shared" ref="K202:K265" si="22">+H202</f>
        <v>23.67</v>
      </c>
      <c r="L202" s="199">
        <f t="shared" ref="L202:L265" si="23">ROUND(J202*K202,2)</f>
        <v>0</v>
      </c>
      <c r="M202" s="200">
        <f t="shared" ref="M202:M265" si="24">+G202+J202</f>
        <v>501.65499999999997</v>
      </c>
      <c r="N202" s="200">
        <f t="shared" ref="N202:N265" si="25">+K202</f>
        <v>23.67</v>
      </c>
      <c r="O202" s="201">
        <f t="shared" ref="O202:O265" si="26">ROUND(M202*N202,2)</f>
        <v>11874.17</v>
      </c>
    </row>
    <row r="203" spans="2:15" ht="36" x14ac:dyDescent="0.25">
      <c r="B203" s="191" t="s">
        <v>117</v>
      </c>
      <c r="C203" s="191" t="s">
        <v>113</v>
      </c>
      <c r="D203" s="192" t="s">
        <v>115</v>
      </c>
      <c r="E203" s="193" t="s">
        <v>116</v>
      </c>
      <c r="F203" s="194" t="s">
        <v>46</v>
      </c>
      <c r="G203" s="195">
        <v>9.9990000000000006</v>
      </c>
      <c r="H203" s="196">
        <v>40.770000000000003</v>
      </c>
      <c r="I203" s="196">
        <v>407.66</v>
      </c>
      <c r="J203" s="198"/>
      <c r="K203" s="198">
        <f t="shared" si="22"/>
        <v>40.770000000000003</v>
      </c>
      <c r="L203" s="199">
        <f t="shared" si="23"/>
        <v>0</v>
      </c>
      <c r="M203" s="200">
        <f t="shared" si="24"/>
        <v>9.9990000000000006</v>
      </c>
      <c r="N203" s="200">
        <f t="shared" si="25"/>
        <v>40.770000000000003</v>
      </c>
      <c r="O203" s="201">
        <f t="shared" si="26"/>
        <v>407.66</v>
      </c>
    </row>
    <row r="204" spans="2:15" ht="36" x14ac:dyDescent="0.25">
      <c r="B204" s="191" t="s">
        <v>120</v>
      </c>
      <c r="C204" s="191" t="s">
        <v>113</v>
      </c>
      <c r="D204" s="192" t="s">
        <v>349</v>
      </c>
      <c r="E204" s="193" t="s">
        <v>350</v>
      </c>
      <c r="F204" s="194" t="s">
        <v>46</v>
      </c>
      <c r="G204" s="195">
        <v>491.65600000000001</v>
      </c>
      <c r="H204" s="196">
        <v>519.33000000000004</v>
      </c>
      <c r="I204" s="196">
        <v>255331.71</v>
      </c>
      <c r="J204" s="198"/>
      <c r="K204" s="198">
        <f t="shared" si="22"/>
        <v>519.33000000000004</v>
      </c>
      <c r="L204" s="199">
        <f t="shared" si="23"/>
        <v>0</v>
      </c>
      <c r="M204" s="200">
        <f t="shared" si="24"/>
        <v>491.65600000000001</v>
      </c>
      <c r="N204" s="200">
        <f t="shared" si="25"/>
        <v>519.33000000000004</v>
      </c>
      <c r="O204" s="201">
        <f t="shared" si="26"/>
        <v>255331.71</v>
      </c>
    </row>
    <row r="205" spans="2:15" ht="36" x14ac:dyDescent="0.25">
      <c r="B205" s="191" t="s">
        <v>123</v>
      </c>
      <c r="C205" s="191" t="s">
        <v>113</v>
      </c>
      <c r="D205" s="192" t="s">
        <v>124</v>
      </c>
      <c r="E205" s="193" t="s">
        <v>125</v>
      </c>
      <c r="F205" s="194" t="s">
        <v>46</v>
      </c>
      <c r="G205" s="195">
        <v>6.875</v>
      </c>
      <c r="H205" s="196">
        <v>39.46</v>
      </c>
      <c r="I205" s="196">
        <v>271.29000000000002</v>
      </c>
      <c r="J205" s="198"/>
      <c r="K205" s="198">
        <f t="shared" si="22"/>
        <v>39.46</v>
      </c>
      <c r="L205" s="199">
        <f t="shared" si="23"/>
        <v>0</v>
      </c>
      <c r="M205" s="200">
        <f t="shared" si="24"/>
        <v>6.875</v>
      </c>
      <c r="N205" s="200">
        <f t="shared" si="25"/>
        <v>39.46</v>
      </c>
      <c r="O205" s="201">
        <f t="shared" si="26"/>
        <v>271.29000000000002</v>
      </c>
    </row>
    <row r="206" spans="2:15" ht="36" x14ac:dyDescent="0.25">
      <c r="B206" s="191" t="s">
        <v>126</v>
      </c>
      <c r="C206" s="191" t="s">
        <v>113</v>
      </c>
      <c r="D206" s="192" t="s">
        <v>351</v>
      </c>
      <c r="E206" s="193" t="s">
        <v>352</v>
      </c>
      <c r="F206" s="194" t="s">
        <v>46</v>
      </c>
      <c r="G206" s="195">
        <v>491.65600000000001</v>
      </c>
      <c r="H206" s="196">
        <v>77.599999999999994</v>
      </c>
      <c r="I206" s="196">
        <v>38152.51</v>
      </c>
      <c r="J206" s="198"/>
      <c r="K206" s="198">
        <f t="shared" si="22"/>
        <v>77.599999999999994</v>
      </c>
      <c r="L206" s="199">
        <f t="shared" si="23"/>
        <v>0</v>
      </c>
      <c r="M206" s="200">
        <f t="shared" si="24"/>
        <v>491.65600000000001</v>
      </c>
      <c r="N206" s="200">
        <f t="shared" si="25"/>
        <v>77.599999999999994</v>
      </c>
      <c r="O206" s="201">
        <f t="shared" si="26"/>
        <v>38152.51</v>
      </c>
    </row>
    <row r="207" spans="2:15" ht="24" x14ac:dyDescent="0.25">
      <c r="B207" s="191" t="s">
        <v>127</v>
      </c>
      <c r="C207" s="191" t="s">
        <v>113</v>
      </c>
      <c r="D207" s="192" t="s">
        <v>67</v>
      </c>
      <c r="E207" s="193" t="s">
        <v>68</v>
      </c>
      <c r="F207" s="194" t="s">
        <v>46</v>
      </c>
      <c r="G207" s="195">
        <v>949.24099999999999</v>
      </c>
      <c r="H207" s="196">
        <v>55.24</v>
      </c>
      <c r="I207" s="196">
        <v>52436.07</v>
      </c>
      <c r="J207" s="198">
        <v>-3.75</v>
      </c>
      <c r="K207" s="198">
        <f t="shared" si="22"/>
        <v>55.24</v>
      </c>
      <c r="L207" s="199">
        <f t="shared" si="23"/>
        <v>-207.15</v>
      </c>
      <c r="M207" s="200">
        <f t="shared" si="24"/>
        <v>945.49099999999999</v>
      </c>
      <c r="N207" s="200">
        <f t="shared" si="25"/>
        <v>55.24</v>
      </c>
      <c r="O207" s="201">
        <f t="shared" si="26"/>
        <v>52228.92</v>
      </c>
    </row>
    <row r="208" spans="2:15" ht="48" x14ac:dyDescent="0.25">
      <c r="B208" s="191" t="s">
        <v>66</v>
      </c>
      <c r="C208" s="191" t="s">
        <v>113</v>
      </c>
      <c r="D208" s="192" t="s">
        <v>128</v>
      </c>
      <c r="E208" s="193" t="s">
        <v>129</v>
      </c>
      <c r="F208" s="194" t="s">
        <v>130</v>
      </c>
      <c r="G208" s="195">
        <v>14.3</v>
      </c>
      <c r="H208" s="196">
        <v>170.98</v>
      </c>
      <c r="I208" s="196">
        <v>2445.0100000000002</v>
      </c>
      <c r="J208" s="198"/>
      <c r="K208" s="198">
        <f t="shared" si="22"/>
        <v>170.98</v>
      </c>
      <c r="L208" s="199">
        <f t="shared" si="23"/>
        <v>0</v>
      </c>
      <c r="M208" s="200">
        <f t="shared" si="24"/>
        <v>14.3</v>
      </c>
      <c r="N208" s="200">
        <f t="shared" si="25"/>
        <v>170.98</v>
      </c>
      <c r="O208" s="201">
        <f t="shared" si="26"/>
        <v>2445.0100000000002</v>
      </c>
    </row>
    <row r="209" spans="2:15" ht="48" x14ac:dyDescent="0.25">
      <c r="B209" s="191" t="s">
        <v>133</v>
      </c>
      <c r="C209" s="191" t="s">
        <v>113</v>
      </c>
      <c r="D209" s="192" t="s">
        <v>131</v>
      </c>
      <c r="E209" s="193" t="s">
        <v>132</v>
      </c>
      <c r="F209" s="194" t="s">
        <v>130</v>
      </c>
      <c r="G209" s="195">
        <v>3.3</v>
      </c>
      <c r="H209" s="196">
        <v>147.30000000000001</v>
      </c>
      <c r="I209" s="196">
        <v>486.09</v>
      </c>
      <c r="J209" s="198"/>
      <c r="K209" s="198">
        <f t="shared" si="22"/>
        <v>147.30000000000001</v>
      </c>
      <c r="L209" s="199">
        <f t="shared" si="23"/>
        <v>0</v>
      </c>
      <c r="M209" s="200">
        <f t="shared" si="24"/>
        <v>3.3</v>
      </c>
      <c r="N209" s="200">
        <f t="shared" si="25"/>
        <v>147.30000000000001</v>
      </c>
      <c r="O209" s="201">
        <f t="shared" si="26"/>
        <v>486.09</v>
      </c>
    </row>
    <row r="210" spans="2:15" x14ac:dyDescent="0.25">
      <c r="B210" s="191" t="s">
        <v>136</v>
      </c>
      <c r="C210" s="191" t="s">
        <v>113</v>
      </c>
      <c r="D210" s="192" t="s">
        <v>404</v>
      </c>
      <c r="E210" s="193" t="s">
        <v>405</v>
      </c>
      <c r="F210" s="194" t="s">
        <v>357</v>
      </c>
      <c r="G210" s="195">
        <v>2</v>
      </c>
      <c r="H210" s="196">
        <v>6576.1</v>
      </c>
      <c r="I210" s="196">
        <v>13152.2</v>
      </c>
      <c r="J210" s="198"/>
      <c r="K210" s="198">
        <f t="shared" si="22"/>
        <v>6576.1</v>
      </c>
      <c r="L210" s="199">
        <f t="shared" si="23"/>
        <v>0</v>
      </c>
      <c r="M210" s="200">
        <f t="shared" si="24"/>
        <v>2</v>
      </c>
      <c r="N210" s="200">
        <f t="shared" si="25"/>
        <v>6576.1</v>
      </c>
      <c r="O210" s="201">
        <f t="shared" si="26"/>
        <v>13152.2</v>
      </c>
    </row>
    <row r="211" spans="2:15" ht="24" x14ac:dyDescent="0.25">
      <c r="B211" s="191" t="s">
        <v>139</v>
      </c>
      <c r="C211" s="191" t="s">
        <v>113</v>
      </c>
      <c r="D211" s="192" t="s">
        <v>134</v>
      </c>
      <c r="E211" s="193" t="s">
        <v>135</v>
      </c>
      <c r="F211" s="194" t="s">
        <v>81</v>
      </c>
      <c r="G211" s="195">
        <v>66.540000000000006</v>
      </c>
      <c r="H211" s="196">
        <v>257.77999999999997</v>
      </c>
      <c r="I211" s="196">
        <v>17152.68</v>
      </c>
      <c r="J211" s="198"/>
      <c r="K211" s="198">
        <f t="shared" si="22"/>
        <v>257.77999999999997</v>
      </c>
      <c r="L211" s="199">
        <f t="shared" si="23"/>
        <v>0</v>
      </c>
      <c r="M211" s="200">
        <f t="shared" si="24"/>
        <v>66.540000000000006</v>
      </c>
      <c r="N211" s="200">
        <f t="shared" si="25"/>
        <v>257.77999999999997</v>
      </c>
      <c r="O211" s="201">
        <f t="shared" si="26"/>
        <v>17152.68</v>
      </c>
    </row>
    <row r="212" spans="2:15" ht="24" x14ac:dyDescent="0.25">
      <c r="B212" s="191" t="s">
        <v>78</v>
      </c>
      <c r="C212" s="191" t="s">
        <v>113</v>
      </c>
      <c r="D212" s="192" t="s">
        <v>137</v>
      </c>
      <c r="E212" s="193" t="s">
        <v>138</v>
      </c>
      <c r="F212" s="194" t="s">
        <v>81</v>
      </c>
      <c r="G212" s="195">
        <v>417.81</v>
      </c>
      <c r="H212" s="196">
        <v>234.11</v>
      </c>
      <c r="I212" s="196">
        <v>97813.5</v>
      </c>
      <c r="J212" s="198"/>
      <c r="K212" s="198">
        <f t="shared" si="22"/>
        <v>234.11</v>
      </c>
      <c r="L212" s="199">
        <f t="shared" si="23"/>
        <v>0</v>
      </c>
      <c r="M212" s="200">
        <f t="shared" si="24"/>
        <v>417.81</v>
      </c>
      <c r="N212" s="200">
        <f t="shared" si="25"/>
        <v>234.11</v>
      </c>
      <c r="O212" s="201">
        <f t="shared" si="26"/>
        <v>97813.5</v>
      </c>
    </row>
    <row r="213" spans="2:15" ht="24" x14ac:dyDescent="0.25">
      <c r="B213" s="191" t="s">
        <v>144</v>
      </c>
      <c r="C213" s="191" t="s">
        <v>113</v>
      </c>
      <c r="D213" s="192" t="s">
        <v>140</v>
      </c>
      <c r="E213" s="193" t="s">
        <v>141</v>
      </c>
      <c r="F213" s="194" t="s">
        <v>81</v>
      </c>
      <c r="G213" s="195">
        <v>593.80999999999995</v>
      </c>
      <c r="H213" s="196">
        <v>257.77999999999997</v>
      </c>
      <c r="I213" s="196">
        <v>153072.34</v>
      </c>
      <c r="J213" s="198"/>
      <c r="K213" s="198">
        <f t="shared" si="22"/>
        <v>257.77999999999997</v>
      </c>
      <c r="L213" s="199">
        <f t="shared" si="23"/>
        <v>0</v>
      </c>
      <c r="M213" s="200">
        <f t="shared" si="24"/>
        <v>593.80999999999995</v>
      </c>
      <c r="N213" s="200">
        <f t="shared" si="25"/>
        <v>257.77999999999997</v>
      </c>
      <c r="O213" s="201">
        <f t="shared" si="26"/>
        <v>153072.34</v>
      </c>
    </row>
    <row r="214" spans="2:15" ht="24" x14ac:dyDescent="0.25">
      <c r="B214" s="191" t="s">
        <v>147</v>
      </c>
      <c r="C214" s="191" t="s">
        <v>113</v>
      </c>
      <c r="D214" s="192" t="s">
        <v>142</v>
      </c>
      <c r="E214" s="193" t="s">
        <v>143</v>
      </c>
      <c r="F214" s="194" t="s">
        <v>81</v>
      </c>
      <c r="G214" s="195">
        <v>198.12</v>
      </c>
      <c r="H214" s="196">
        <v>315.64999999999998</v>
      </c>
      <c r="I214" s="196">
        <v>62536.58</v>
      </c>
      <c r="J214" s="198"/>
      <c r="K214" s="198">
        <f t="shared" si="22"/>
        <v>315.64999999999998</v>
      </c>
      <c r="L214" s="199">
        <f t="shared" si="23"/>
        <v>0</v>
      </c>
      <c r="M214" s="200">
        <f t="shared" si="24"/>
        <v>198.12</v>
      </c>
      <c r="N214" s="200">
        <f t="shared" si="25"/>
        <v>315.64999999999998</v>
      </c>
      <c r="O214" s="201">
        <f t="shared" si="26"/>
        <v>62536.58</v>
      </c>
    </row>
    <row r="215" spans="2:15" ht="24" x14ac:dyDescent="0.25">
      <c r="B215" s="191" t="s">
        <v>150</v>
      </c>
      <c r="C215" s="191" t="s">
        <v>113</v>
      </c>
      <c r="D215" s="192" t="s">
        <v>145</v>
      </c>
      <c r="E215" s="193" t="s">
        <v>146</v>
      </c>
      <c r="F215" s="194" t="s">
        <v>46</v>
      </c>
      <c r="G215" s="195">
        <v>2480.56</v>
      </c>
      <c r="H215" s="196">
        <v>69.709999999999994</v>
      </c>
      <c r="I215" s="196">
        <v>172919.84</v>
      </c>
      <c r="J215" s="198"/>
      <c r="K215" s="198">
        <f t="shared" si="22"/>
        <v>69.709999999999994</v>
      </c>
      <c r="L215" s="199">
        <f t="shared" si="23"/>
        <v>0</v>
      </c>
      <c r="M215" s="200">
        <f t="shared" si="24"/>
        <v>2480.56</v>
      </c>
      <c r="N215" s="200">
        <f t="shared" si="25"/>
        <v>69.709999999999994</v>
      </c>
      <c r="O215" s="201">
        <f t="shared" si="26"/>
        <v>172919.84</v>
      </c>
    </row>
    <row r="216" spans="2:15" ht="24" x14ac:dyDescent="0.25">
      <c r="B216" s="191" t="s">
        <v>153</v>
      </c>
      <c r="C216" s="191" t="s">
        <v>113</v>
      </c>
      <c r="D216" s="192" t="s">
        <v>148</v>
      </c>
      <c r="E216" s="193" t="s">
        <v>149</v>
      </c>
      <c r="F216" s="194" t="s">
        <v>46</v>
      </c>
      <c r="G216" s="195">
        <v>2480.56</v>
      </c>
      <c r="H216" s="196">
        <v>80.23</v>
      </c>
      <c r="I216" s="196">
        <v>199015.33</v>
      </c>
      <c r="J216" s="198"/>
      <c r="K216" s="198">
        <f t="shared" si="22"/>
        <v>80.23</v>
      </c>
      <c r="L216" s="199">
        <f t="shared" si="23"/>
        <v>0</v>
      </c>
      <c r="M216" s="200">
        <f t="shared" si="24"/>
        <v>2480.56</v>
      </c>
      <c r="N216" s="200">
        <f t="shared" si="25"/>
        <v>80.23</v>
      </c>
      <c r="O216" s="201">
        <f t="shared" si="26"/>
        <v>199015.33</v>
      </c>
    </row>
    <row r="217" spans="2:15" ht="36" x14ac:dyDescent="0.25">
      <c r="B217" s="191" t="s">
        <v>156</v>
      </c>
      <c r="C217" s="191" t="s">
        <v>113</v>
      </c>
      <c r="D217" s="192" t="s">
        <v>151</v>
      </c>
      <c r="E217" s="193" t="s">
        <v>152</v>
      </c>
      <c r="F217" s="194" t="s">
        <v>81</v>
      </c>
      <c r="G217" s="195">
        <v>725.83799999999997</v>
      </c>
      <c r="H217" s="196">
        <v>13.15</v>
      </c>
      <c r="I217" s="196">
        <v>9544.77</v>
      </c>
      <c r="J217" s="198"/>
      <c r="K217" s="198">
        <f t="shared" si="22"/>
        <v>13.15</v>
      </c>
      <c r="L217" s="199">
        <f t="shared" si="23"/>
        <v>0</v>
      </c>
      <c r="M217" s="200">
        <f t="shared" si="24"/>
        <v>725.83799999999997</v>
      </c>
      <c r="N217" s="200">
        <f t="shared" si="25"/>
        <v>13.15</v>
      </c>
      <c r="O217" s="201">
        <f t="shared" si="26"/>
        <v>9544.77</v>
      </c>
    </row>
    <row r="218" spans="2:15" ht="36" x14ac:dyDescent="0.25">
      <c r="B218" s="191" t="s">
        <v>159</v>
      </c>
      <c r="C218" s="191" t="s">
        <v>113</v>
      </c>
      <c r="D218" s="192" t="s">
        <v>154</v>
      </c>
      <c r="E218" s="193" t="s">
        <v>155</v>
      </c>
      <c r="F218" s="194" t="s">
        <v>81</v>
      </c>
      <c r="G218" s="195">
        <v>1996.77</v>
      </c>
      <c r="H218" s="196">
        <v>186.38</v>
      </c>
      <c r="I218" s="196">
        <v>372157.99</v>
      </c>
      <c r="J218" s="198"/>
      <c r="K218" s="198">
        <f t="shared" si="22"/>
        <v>186.38</v>
      </c>
      <c r="L218" s="199">
        <f t="shared" si="23"/>
        <v>0</v>
      </c>
      <c r="M218" s="200">
        <f t="shared" si="24"/>
        <v>1996.77</v>
      </c>
      <c r="N218" s="200">
        <f t="shared" si="25"/>
        <v>186.38</v>
      </c>
      <c r="O218" s="201">
        <f t="shared" si="26"/>
        <v>372157.99</v>
      </c>
    </row>
    <row r="219" spans="2:15" ht="24" x14ac:dyDescent="0.25">
      <c r="B219" s="191" t="s">
        <v>162</v>
      </c>
      <c r="C219" s="191" t="s">
        <v>113</v>
      </c>
      <c r="D219" s="192" t="s">
        <v>157</v>
      </c>
      <c r="E219" s="193" t="s">
        <v>158</v>
      </c>
      <c r="F219" s="194" t="s">
        <v>81</v>
      </c>
      <c r="G219" s="195">
        <v>1209.73</v>
      </c>
      <c r="H219" s="196">
        <v>44.72</v>
      </c>
      <c r="I219" s="196">
        <v>54099.13</v>
      </c>
      <c r="J219" s="198"/>
      <c r="K219" s="198">
        <f t="shared" si="22"/>
        <v>44.72</v>
      </c>
      <c r="L219" s="199">
        <f t="shared" si="23"/>
        <v>0</v>
      </c>
      <c r="M219" s="200">
        <f t="shared" si="24"/>
        <v>1209.73</v>
      </c>
      <c r="N219" s="200">
        <f t="shared" si="25"/>
        <v>44.72</v>
      </c>
      <c r="O219" s="201">
        <f t="shared" si="26"/>
        <v>54099.13</v>
      </c>
    </row>
    <row r="220" spans="2:15" ht="36" x14ac:dyDescent="0.25">
      <c r="B220" s="191" t="s">
        <v>165</v>
      </c>
      <c r="C220" s="191" t="s">
        <v>113</v>
      </c>
      <c r="D220" s="192" t="s">
        <v>160</v>
      </c>
      <c r="E220" s="193" t="s">
        <v>161</v>
      </c>
      <c r="F220" s="194" t="s">
        <v>81</v>
      </c>
      <c r="G220" s="195">
        <v>417.7</v>
      </c>
      <c r="H220" s="196">
        <v>247.39</v>
      </c>
      <c r="I220" s="196">
        <v>103334.8</v>
      </c>
      <c r="J220" s="198"/>
      <c r="K220" s="198">
        <f t="shared" si="22"/>
        <v>247.39</v>
      </c>
      <c r="L220" s="199">
        <f t="shared" si="23"/>
        <v>0</v>
      </c>
      <c r="M220" s="200">
        <f t="shared" si="24"/>
        <v>417.7</v>
      </c>
      <c r="N220" s="200">
        <f t="shared" si="25"/>
        <v>247.39</v>
      </c>
      <c r="O220" s="201">
        <f t="shared" si="26"/>
        <v>103334.8</v>
      </c>
    </row>
    <row r="221" spans="2:15" x14ac:dyDescent="0.25">
      <c r="B221" s="191" t="s">
        <v>168</v>
      </c>
      <c r="C221" s="191" t="s">
        <v>113</v>
      </c>
      <c r="D221" s="192" t="s">
        <v>163</v>
      </c>
      <c r="E221" s="193" t="s">
        <v>164</v>
      </c>
      <c r="F221" s="194" t="s">
        <v>81</v>
      </c>
      <c r="G221" s="195">
        <v>417.7</v>
      </c>
      <c r="H221" s="196">
        <v>11.84</v>
      </c>
      <c r="I221" s="196">
        <v>4945.57</v>
      </c>
      <c r="J221" s="198"/>
      <c r="K221" s="198">
        <f t="shared" si="22"/>
        <v>11.84</v>
      </c>
      <c r="L221" s="199">
        <f t="shared" si="23"/>
        <v>0</v>
      </c>
      <c r="M221" s="200">
        <f t="shared" si="24"/>
        <v>417.7</v>
      </c>
      <c r="N221" s="200">
        <f t="shared" si="25"/>
        <v>11.84</v>
      </c>
      <c r="O221" s="201">
        <f t="shared" si="26"/>
        <v>4945.57</v>
      </c>
    </row>
    <row r="222" spans="2:15" ht="24" x14ac:dyDescent="0.25">
      <c r="B222" s="191" t="s">
        <v>171</v>
      </c>
      <c r="C222" s="191" t="s">
        <v>113</v>
      </c>
      <c r="D222" s="192" t="s">
        <v>166</v>
      </c>
      <c r="E222" s="193" t="s">
        <v>167</v>
      </c>
      <c r="F222" s="194" t="s">
        <v>65</v>
      </c>
      <c r="G222" s="195">
        <v>667.548</v>
      </c>
      <c r="H222" s="196">
        <v>116</v>
      </c>
      <c r="I222" s="196">
        <v>77435.570000000007</v>
      </c>
      <c r="J222" s="198"/>
      <c r="K222" s="198">
        <f t="shared" si="22"/>
        <v>116</v>
      </c>
      <c r="L222" s="199">
        <f t="shared" si="23"/>
        <v>0</v>
      </c>
      <c r="M222" s="200">
        <f t="shared" si="24"/>
        <v>667.548</v>
      </c>
      <c r="N222" s="200">
        <f t="shared" si="25"/>
        <v>116</v>
      </c>
      <c r="O222" s="201">
        <f t="shared" si="26"/>
        <v>77435.570000000007</v>
      </c>
    </row>
    <row r="223" spans="2:15" ht="24" x14ac:dyDescent="0.25">
      <c r="B223" s="191" t="s">
        <v>174</v>
      </c>
      <c r="C223" s="191" t="s">
        <v>113</v>
      </c>
      <c r="D223" s="192" t="s">
        <v>169</v>
      </c>
      <c r="E223" s="193" t="s">
        <v>170</v>
      </c>
      <c r="F223" s="194" t="s">
        <v>81</v>
      </c>
      <c r="G223" s="195">
        <v>787.04</v>
      </c>
      <c r="H223" s="196">
        <v>286.72000000000003</v>
      </c>
      <c r="I223" s="196">
        <v>225660.11</v>
      </c>
      <c r="J223" s="198"/>
      <c r="K223" s="198">
        <f t="shared" si="22"/>
        <v>286.72000000000003</v>
      </c>
      <c r="L223" s="199">
        <f t="shared" si="23"/>
        <v>0</v>
      </c>
      <c r="M223" s="200">
        <f t="shared" si="24"/>
        <v>787.04</v>
      </c>
      <c r="N223" s="200">
        <f t="shared" si="25"/>
        <v>286.72000000000003</v>
      </c>
      <c r="O223" s="201">
        <f t="shared" si="26"/>
        <v>225660.11</v>
      </c>
    </row>
    <row r="224" spans="2:15" ht="36" x14ac:dyDescent="0.25">
      <c r="B224" s="191" t="s">
        <v>179</v>
      </c>
      <c r="C224" s="191" t="s">
        <v>113</v>
      </c>
      <c r="D224" s="192" t="s">
        <v>172</v>
      </c>
      <c r="E224" s="193" t="s">
        <v>173</v>
      </c>
      <c r="F224" s="194" t="s">
        <v>81</v>
      </c>
      <c r="G224" s="195">
        <v>278.7</v>
      </c>
      <c r="H224" s="196">
        <v>318.27999999999997</v>
      </c>
      <c r="I224" s="196">
        <v>88704.639999999999</v>
      </c>
      <c r="J224" s="198"/>
      <c r="K224" s="198">
        <f t="shared" si="22"/>
        <v>318.27999999999997</v>
      </c>
      <c r="L224" s="199">
        <f t="shared" si="23"/>
        <v>0</v>
      </c>
      <c r="M224" s="200">
        <f t="shared" si="24"/>
        <v>278.7</v>
      </c>
      <c r="N224" s="200">
        <f t="shared" si="25"/>
        <v>318.27999999999997</v>
      </c>
      <c r="O224" s="201">
        <f t="shared" si="26"/>
        <v>88704.639999999999</v>
      </c>
    </row>
    <row r="225" spans="2:15" x14ac:dyDescent="0.25">
      <c r="B225" s="202" t="s">
        <v>183</v>
      </c>
      <c r="C225" s="202" t="s">
        <v>175</v>
      </c>
      <c r="D225" s="203" t="s">
        <v>176</v>
      </c>
      <c r="E225" s="204" t="s">
        <v>177</v>
      </c>
      <c r="F225" s="205" t="s">
        <v>65</v>
      </c>
      <c r="G225" s="206">
        <v>501.66</v>
      </c>
      <c r="H225" s="207">
        <v>190.76</v>
      </c>
      <c r="I225" s="207">
        <v>95696.66</v>
      </c>
      <c r="J225" s="198"/>
      <c r="K225" s="198">
        <f t="shared" si="22"/>
        <v>190.76</v>
      </c>
      <c r="L225" s="199">
        <f t="shared" si="23"/>
        <v>0</v>
      </c>
      <c r="M225" s="200">
        <f t="shared" si="24"/>
        <v>501.66</v>
      </c>
      <c r="N225" s="200">
        <f t="shared" si="25"/>
        <v>190.76</v>
      </c>
      <c r="O225" s="201">
        <f t="shared" si="26"/>
        <v>95696.66</v>
      </c>
    </row>
    <row r="226" spans="2:15" x14ac:dyDescent="0.25">
      <c r="B226" s="209"/>
      <c r="C226" s="210" t="s">
        <v>108</v>
      </c>
      <c r="D226" s="211" t="s">
        <v>117</v>
      </c>
      <c r="E226" s="211" t="s">
        <v>178</v>
      </c>
      <c r="F226" s="209"/>
      <c r="G226" s="209"/>
      <c r="H226" s="209"/>
      <c r="I226" s="226">
        <v>16214.44</v>
      </c>
      <c r="J226" s="198"/>
      <c r="K226" s="198">
        <f t="shared" si="22"/>
        <v>0</v>
      </c>
      <c r="L226" s="199">
        <f t="shared" si="23"/>
        <v>0</v>
      </c>
      <c r="M226" s="200">
        <f t="shared" si="24"/>
        <v>0</v>
      </c>
      <c r="N226" s="200">
        <f t="shared" si="25"/>
        <v>0</v>
      </c>
      <c r="O226" s="201">
        <f t="shared" si="26"/>
        <v>0</v>
      </c>
    </row>
    <row r="227" spans="2:15" x14ac:dyDescent="0.25">
      <c r="B227" s="191" t="s">
        <v>186</v>
      </c>
      <c r="C227" s="191" t="s">
        <v>113</v>
      </c>
      <c r="D227" s="192" t="s">
        <v>180</v>
      </c>
      <c r="E227" s="193" t="s">
        <v>181</v>
      </c>
      <c r="F227" s="194" t="s">
        <v>130</v>
      </c>
      <c r="G227" s="195">
        <v>493.14</v>
      </c>
      <c r="H227" s="196">
        <v>32.880000000000003</v>
      </c>
      <c r="I227" s="196">
        <v>16214.44</v>
      </c>
      <c r="J227" s="198"/>
      <c r="K227" s="198">
        <f t="shared" si="22"/>
        <v>32.880000000000003</v>
      </c>
      <c r="L227" s="199">
        <f t="shared" si="23"/>
        <v>0</v>
      </c>
      <c r="M227" s="200">
        <f t="shared" si="24"/>
        <v>493.14</v>
      </c>
      <c r="N227" s="200">
        <f t="shared" si="25"/>
        <v>32.880000000000003</v>
      </c>
      <c r="O227" s="201">
        <f t="shared" si="26"/>
        <v>16214.44</v>
      </c>
    </row>
    <row r="228" spans="2:15" x14ac:dyDescent="0.25">
      <c r="B228" s="209"/>
      <c r="C228" s="210" t="s">
        <v>108</v>
      </c>
      <c r="D228" s="211" t="s">
        <v>120</v>
      </c>
      <c r="E228" s="211" t="s">
        <v>182</v>
      </c>
      <c r="F228" s="209"/>
      <c r="G228" s="209"/>
      <c r="H228" s="209"/>
      <c r="I228" s="226">
        <v>11074.21</v>
      </c>
      <c r="J228" s="198"/>
      <c r="K228" s="198">
        <f t="shared" si="22"/>
        <v>0</v>
      </c>
      <c r="L228" s="199">
        <f t="shared" si="23"/>
        <v>0</v>
      </c>
      <c r="M228" s="200">
        <f t="shared" si="24"/>
        <v>0</v>
      </c>
      <c r="N228" s="200">
        <f t="shared" si="25"/>
        <v>0</v>
      </c>
      <c r="O228" s="201">
        <f t="shared" si="26"/>
        <v>0</v>
      </c>
    </row>
    <row r="229" spans="2:15" x14ac:dyDescent="0.25">
      <c r="B229" s="191" t="s">
        <v>189</v>
      </c>
      <c r="C229" s="191" t="s">
        <v>113</v>
      </c>
      <c r="D229" s="192" t="s">
        <v>184</v>
      </c>
      <c r="E229" s="193" t="s">
        <v>185</v>
      </c>
      <c r="F229" s="194" t="s">
        <v>53</v>
      </c>
      <c r="G229" s="195">
        <v>21</v>
      </c>
      <c r="H229" s="196">
        <v>122.32</v>
      </c>
      <c r="I229" s="196">
        <v>2568.7199999999998</v>
      </c>
      <c r="J229" s="198"/>
      <c r="K229" s="198">
        <f t="shared" si="22"/>
        <v>122.32</v>
      </c>
      <c r="L229" s="199">
        <f t="shared" si="23"/>
        <v>0</v>
      </c>
      <c r="M229" s="200">
        <f t="shared" si="24"/>
        <v>21</v>
      </c>
      <c r="N229" s="200">
        <f t="shared" si="25"/>
        <v>122.32</v>
      </c>
      <c r="O229" s="201">
        <f t="shared" si="26"/>
        <v>2568.7199999999998</v>
      </c>
    </row>
    <row r="230" spans="2:15" x14ac:dyDescent="0.25">
      <c r="B230" s="202" t="s">
        <v>192</v>
      </c>
      <c r="C230" s="202" t="s">
        <v>175</v>
      </c>
      <c r="D230" s="203" t="s">
        <v>187</v>
      </c>
      <c r="E230" s="204" t="s">
        <v>188</v>
      </c>
      <c r="F230" s="205" t="s">
        <v>53</v>
      </c>
      <c r="G230" s="206">
        <v>1</v>
      </c>
      <c r="H230" s="207">
        <v>270.94</v>
      </c>
      <c r="I230" s="207">
        <v>270.94</v>
      </c>
      <c r="J230" s="198"/>
      <c r="K230" s="198">
        <f t="shared" si="22"/>
        <v>270.94</v>
      </c>
      <c r="L230" s="199">
        <f t="shared" si="23"/>
        <v>0</v>
      </c>
      <c r="M230" s="200">
        <f t="shared" si="24"/>
        <v>1</v>
      </c>
      <c r="N230" s="200">
        <f t="shared" si="25"/>
        <v>270.94</v>
      </c>
      <c r="O230" s="201">
        <f t="shared" si="26"/>
        <v>270.94</v>
      </c>
    </row>
    <row r="231" spans="2:15" x14ac:dyDescent="0.25">
      <c r="B231" s="202" t="s">
        <v>195</v>
      </c>
      <c r="C231" s="202" t="s">
        <v>175</v>
      </c>
      <c r="D231" s="203" t="s">
        <v>190</v>
      </c>
      <c r="E231" s="204" t="s">
        <v>191</v>
      </c>
      <c r="F231" s="205" t="s">
        <v>53</v>
      </c>
      <c r="G231" s="206">
        <v>10</v>
      </c>
      <c r="H231" s="207">
        <v>313.02</v>
      </c>
      <c r="I231" s="207">
        <v>3130.2</v>
      </c>
      <c r="J231" s="198"/>
      <c r="K231" s="198">
        <f t="shared" si="22"/>
        <v>313.02</v>
      </c>
      <c r="L231" s="199">
        <f t="shared" si="23"/>
        <v>0</v>
      </c>
      <c r="M231" s="200">
        <f t="shared" si="24"/>
        <v>10</v>
      </c>
      <c r="N231" s="200">
        <f t="shared" si="25"/>
        <v>313.02</v>
      </c>
      <c r="O231" s="201">
        <f t="shared" si="26"/>
        <v>3130.2</v>
      </c>
    </row>
    <row r="232" spans="2:15" x14ac:dyDescent="0.25">
      <c r="B232" s="202" t="s">
        <v>198</v>
      </c>
      <c r="C232" s="202" t="s">
        <v>175</v>
      </c>
      <c r="D232" s="203" t="s">
        <v>193</v>
      </c>
      <c r="E232" s="204" t="s">
        <v>194</v>
      </c>
      <c r="F232" s="205" t="s">
        <v>53</v>
      </c>
      <c r="G232" s="206">
        <v>10</v>
      </c>
      <c r="H232" s="207">
        <v>345.9</v>
      </c>
      <c r="I232" s="207">
        <v>3459</v>
      </c>
      <c r="J232" s="198"/>
      <c r="K232" s="198">
        <f t="shared" si="22"/>
        <v>345.9</v>
      </c>
      <c r="L232" s="199">
        <f t="shared" si="23"/>
        <v>0</v>
      </c>
      <c r="M232" s="200">
        <f t="shared" si="24"/>
        <v>10</v>
      </c>
      <c r="N232" s="200">
        <f t="shared" si="25"/>
        <v>345.9</v>
      </c>
      <c r="O232" s="201">
        <f t="shared" si="26"/>
        <v>3459</v>
      </c>
    </row>
    <row r="233" spans="2:15" ht="24" x14ac:dyDescent="0.25">
      <c r="B233" s="191" t="s">
        <v>201</v>
      </c>
      <c r="C233" s="191" t="s">
        <v>113</v>
      </c>
      <c r="D233" s="192" t="s">
        <v>196</v>
      </c>
      <c r="E233" s="193" t="s">
        <v>197</v>
      </c>
      <c r="F233" s="194" t="s">
        <v>53</v>
      </c>
      <c r="G233" s="195">
        <v>3</v>
      </c>
      <c r="H233" s="196">
        <v>152.57</v>
      </c>
      <c r="I233" s="196">
        <v>457.71</v>
      </c>
      <c r="J233" s="198"/>
      <c r="K233" s="198">
        <f t="shared" si="22"/>
        <v>152.57</v>
      </c>
      <c r="L233" s="199">
        <f t="shared" si="23"/>
        <v>0</v>
      </c>
      <c r="M233" s="200">
        <f t="shared" si="24"/>
        <v>3</v>
      </c>
      <c r="N233" s="200">
        <f t="shared" si="25"/>
        <v>152.57</v>
      </c>
      <c r="O233" s="201">
        <f t="shared" si="26"/>
        <v>457.71</v>
      </c>
    </row>
    <row r="234" spans="2:15" x14ac:dyDescent="0.25">
      <c r="B234" s="202" t="s">
        <v>204</v>
      </c>
      <c r="C234" s="202" t="s">
        <v>175</v>
      </c>
      <c r="D234" s="203" t="s">
        <v>199</v>
      </c>
      <c r="E234" s="204" t="s">
        <v>200</v>
      </c>
      <c r="F234" s="205" t="s">
        <v>53</v>
      </c>
      <c r="G234" s="206">
        <v>3</v>
      </c>
      <c r="H234" s="207">
        <v>395.88</v>
      </c>
      <c r="I234" s="207">
        <v>1187.6400000000001</v>
      </c>
      <c r="J234" s="198"/>
      <c r="K234" s="198">
        <f t="shared" si="22"/>
        <v>395.88</v>
      </c>
      <c r="L234" s="199">
        <f t="shared" si="23"/>
        <v>0</v>
      </c>
      <c r="M234" s="200">
        <f t="shared" si="24"/>
        <v>3</v>
      </c>
      <c r="N234" s="200">
        <f t="shared" si="25"/>
        <v>395.88</v>
      </c>
      <c r="O234" s="201">
        <f t="shared" si="26"/>
        <v>1187.6400000000001</v>
      </c>
    </row>
    <row r="235" spans="2:15" x14ac:dyDescent="0.25">
      <c r="B235" s="209"/>
      <c r="C235" s="210" t="s">
        <v>108</v>
      </c>
      <c r="D235" s="211" t="s">
        <v>123</v>
      </c>
      <c r="E235" s="211" t="s">
        <v>43</v>
      </c>
      <c r="F235" s="209"/>
      <c r="G235" s="209"/>
      <c r="H235" s="209"/>
      <c r="I235" s="226">
        <v>1062817.8</v>
      </c>
      <c r="J235" s="198"/>
      <c r="K235" s="198">
        <f t="shared" si="22"/>
        <v>0</v>
      </c>
      <c r="L235" s="199">
        <f t="shared" si="23"/>
        <v>0</v>
      </c>
      <c r="M235" s="200">
        <f t="shared" si="24"/>
        <v>0</v>
      </c>
      <c r="N235" s="200">
        <f t="shared" si="25"/>
        <v>0</v>
      </c>
      <c r="O235" s="201">
        <f t="shared" si="26"/>
        <v>0</v>
      </c>
    </row>
    <row r="236" spans="2:15" ht="24" x14ac:dyDescent="0.25">
      <c r="B236" s="191" t="s">
        <v>207</v>
      </c>
      <c r="C236" s="191" t="s">
        <v>113</v>
      </c>
      <c r="D236" s="192" t="s">
        <v>202</v>
      </c>
      <c r="E236" s="193" t="s">
        <v>203</v>
      </c>
      <c r="F236" s="194" t="s">
        <v>46</v>
      </c>
      <c r="G236" s="195">
        <v>6.875</v>
      </c>
      <c r="H236" s="196">
        <v>319.88</v>
      </c>
      <c r="I236" s="196">
        <v>2199.1799999999998</v>
      </c>
      <c r="J236" s="198"/>
      <c r="K236" s="198">
        <f t="shared" si="22"/>
        <v>319.88</v>
      </c>
      <c r="L236" s="199">
        <f t="shared" si="23"/>
        <v>0</v>
      </c>
      <c r="M236" s="200">
        <f t="shared" si="24"/>
        <v>6.875</v>
      </c>
      <c r="N236" s="200">
        <f t="shared" si="25"/>
        <v>319.88</v>
      </c>
      <c r="O236" s="201">
        <f t="shared" si="26"/>
        <v>2199.1799999999998</v>
      </c>
    </row>
    <row r="237" spans="2:15" ht="24" x14ac:dyDescent="0.25">
      <c r="B237" s="191" t="s">
        <v>210</v>
      </c>
      <c r="C237" s="191" t="s">
        <v>113</v>
      </c>
      <c r="D237" s="192" t="s">
        <v>205</v>
      </c>
      <c r="E237" s="193" t="s">
        <v>206</v>
      </c>
      <c r="F237" s="194" t="s">
        <v>46</v>
      </c>
      <c r="G237" s="195">
        <v>44.246000000000002</v>
      </c>
      <c r="H237" s="196">
        <v>251.97</v>
      </c>
      <c r="I237" s="196">
        <v>11148.66</v>
      </c>
      <c r="J237" s="198"/>
      <c r="K237" s="198">
        <f t="shared" si="22"/>
        <v>251.97</v>
      </c>
      <c r="L237" s="199">
        <f t="shared" si="23"/>
        <v>0</v>
      </c>
      <c r="M237" s="200">
        <f t="shared" si="24"/>
        <v>44.246000000000002</v>
      </c>
      <c r="N237" s="200">
        <f t="shared" si="25"/>
        <v>251.97</v>
      </c>
      <c r="O237" s="201">
        <f t="shared" si="26"/>
        <v>11148.66</v>
      </c>
    </row>
    <row r="238" spans="2:15" x14ac:dyDescent="0.25">
      <c r="B238" s="191" t="s">
        <v>211</v>
      </c>
      <c r="C238" s="191" t="s">
        <v>113</v>
      </c>
      <c r="D238" s="192" t="s">
        <v>208</v>
      </c>
      <c r="E238" s="193" t="s">
        <v>209</v>
      </c>
      <c r="F238" s="194" t="s">
        <v>46</v>
      </c>
      <c r="G238" s="195">
        <v>501.65499999999997</v>
      </c>
      <c r="H238" s="196">
        <v>155.66999999999999</v>
      </c>
      <c r="I238" s="196">
        <v>78092.63</v>
      </c>
      <c r="J238" s="198"/>
      <c r="K238" s="198">
        <f t="shared" si="22"/>
        <v>155.66999999999999</v>
      </c>
      <c r="L238" s="199">
        <f t="shared" si="23"/>
        <v>0</v>
      </c>
      <c r="M238" s="200">
        <f t="shared" si="24"/>
        <v>501.65499999999997</v>
      </c>
      <c r="N238" s="200">
        <f t="shared" si="25"/>
        <v>155.66999999999999</v>
      </c>
      <c r="O238" s="201">
        <f t="shared" si="26"/>
        <v>78092.63</v>
      </c>
    </row>
    <row r="239" spans="2:15" ht="24" x14ac:dyDescent="0.25">
      <c r="B239" s="191" t="s">
        <v>214</v>
      </c>
      <c r="C239" s="191" t="s">
        <v>113</v>
      </c>
      <c r="D239" s="192" t="s">
        <v>360</v>
      </c>
      <c r="E239" s="193" t="s">
        <v>361</v>
      </c>
      <c r="F239" s="194" t="s">
        <v>46</v>
      </c>
      <c r="G239" s="195">
        <v>491.65600000000001</v>
      </c>
      <c r="H239" s="196">
        <v>420.19</v>
      </c>
      <c r="I239" s="196">
        <v>206588.93</v>
      </c>
      <c r="J239" s="198"/>
      <c r="K239" s="198">
        <f t="shared" si="22"/>
        <v>420.19</v>
      </c>
      <c r="L239" s="199">
        <f t="shared" si="23"/>
        <v>0</v>
      </c>
      <c r="M239" s="200">
        <f t="shared" si="24"/>
        <v>491.65600000000001</v>
      </c>
      <c r="N239" s="200">
        <f t="shared" si="25"/>
        <v>420.19</v>
      </c>
      <c r="O239" s="201">
        <f t="shared" si="26"/>
        <v>206588.93</v>
      </c>
    </row>
    <row r="240" spans="2:15" ht="24" x14ac:dyDescent="0.25">
      <c r="B240" s="191" t="s">
        <v>215</v>
      </c>
      <c r="C240" s="191" t="s">
        <v>113</v>
      </c>
      <c r="D240" s="192" t="s">
        <v>362</v>
      </c>
      <c r="E240" s="193" t="s">
        <v>331</v>
      </c>
      <c r="F240" s="194" t="s">
        <v>46</v>
      </c>
      <c r="G240" s="195">
        <v>494.78</v>
      </c>
      <c r="H240" s="196">
        <v>315.11</v>
      </c>
      <c r="I240" s="196">
        <v>155910.13</v>
      </c>
      <c r="J240" s="198"/>
      <c r="K240" s="198">
        <f t="shared" si="22"/>
        <v>315.11</v>
      </c>
      <c r="L240" s="199">
        <f t="shared" si="23"/>
        <v>0</v>
      </c>
      <c r="M240" s="200">
        <f t="shared" si="24"/>
        <v>494.78</v>
      </c>
      <c r="N240" s="200">
        <f t="shared" si="25"/>
        <v>315.11</v>
      </c>
      <c r="O240" s="201">
        <f t="shared" si="26"/>
        <v>155910.13</v>
      </c>
    </row>
    <row r="241" spans="2:15" x14ac:dyDescent="0.25">
      <c r="B241" s="191" t="s">
        <v>218</v>
      </c>
      <c r="C241" s="191" t="s">
        <v>113</v>
      </c>
      <c r="D241" s="192" t="s">
        <v>212</v>
      </c>
      <c r="E241" s="193" t="s">
        <v>213</v>
      </c>
      <c r="F241" s="194" t="s">
        <v>46</v>
      </c>
      <c r="G241" s="195">
        <v>949.24099999999999</v>
      </c>
      <c r="H241" s="196">
        <v>18.04</v>
      </c>
      <c r="I241" s="196">
        <v>17124.310000000001</v>
      </c>
      <c r="J241" s="198">
        <v>-10.625</v>
      </c>
      <c r="K241" s="198">
        <f t="shared" si="22"/>
        <v>18.04</v>
      </c>
      <c r="L241" s="199">
        <f t="shared" si="23"/>
        <v>-191.68</v>
      </c>
      <c r="M241" s="200">
        <f t="shared" si="24"/>
        <v>938.61599999999999</v>
      </c>
      <c r="N241" s="200">
        <f t="shared" si="25"/>
        <v>18.04</v>
      </c>
      <c r="O241" s="201">
        <f t="shared" si="26"/>
        <v>16932.63</v>
      </c>
    </row>
    <row r="242" spans="2:15" ht="24" x14ac:dyDescent="0.25">
      <c r="B242" s="191" t="s">
        <v>219</v>
      </c>
      <c r="C242" s="191" t="s">
        <v>113</v>
      </c>
      <c r="D242" s="192" t="s">
        <v>73</v>
      </c>
      <c r="E242" s="193" t="s">
        <v>74</v>
      </c>
      <c r="F242" s="194" t="s">
        <v>46</v>
      </c>
      <c r="G242" s="195">
        <v>10.625</v>
      </c>
      <c r="H242" s="196">
        <v>396.71</v>
      </c>
      <c r="I242" s="196">
        <v>4215.04</v>
      </c>
      <c r="J242" s="198">
        <v>-10.625</v>
      </c>
      <c r="K242" s="198">
        <f t="shared" si="22"/>
        <v>396.71</v>
      </c>
      <c r="L242" s="199">
        <f t="shared" si="23"/>
        <v>-4215.04</v>
      </c>
      <c r="M242" s="200">
        <f t="shared" si="24"/>
        <v>0</v>
      </c>
      <c r="N242" s="200">
        <f t="shared" si="25"/>
        <v>396.71</v>
      </c>
      <c r="O242" s="201">
        <f t="shared" si="26"/>
        <v>0</v>
      </c>
    </row>
    <row r="243" spans="2:15" ht="24" x14ac:dyDescent="0.25">
      <c r="B243" s="191" t="s">
        <v>221</v>
      </c>
      <c r="C243" s="191" t="s">
        <v>113</v>
      </c>
      <c r="D243" s="192" t="s">
        <v>363</v>
      </c>
      <c r="E243" s="193" t="s">
        <v>364</v>
      </c>
      <c r="F243" s="194" t="s">
        <v>46</v>
      </c>
      <c r="G243" s="195">
        <v>938.61599999999999</v>
      </c>
      <c r="H243" s="196">
        <v>396.71</v>
      </c>
      <c r="I243" s="196">
        <v>372358.35</v>
      </c>
      <c r="J243" s="198"/>
      <c r="K243" s="198">
        <f t="shared" si="22"/>
        <v>396.71</v>
      </c>
      <c r="L243" s="199">
        <f t="shared" si="23"/>
        <v>0</v>
      </c>
      <c r="M243" s="200">
        <f t="shared" si="24"/>
        <v>938.61599999999999</v>
      </c>
      <c r="N243" s="200">
        <f t="shared" si="25"/>
        <v>396.71</v>
      </c>
      <c r="O243" s="201">
        <f t="shared" si="26"/>
        <v>372358.35</v>
      </c>
    </row>
    <row r="244" spans="2:15" ht="24" x14ac:dyDescent="0.25">
      <c r="B244" s="191" t="s">
        <v>224</v>
      </c>
      <c r="C244" s="191" t="s">
        <v>113</v>
      </c>
      <c r="D244" s="192" t="s">
        <v>216</v>
      </c>
      <c r="E244" s="193" t="s">
        <v>217</v>
      </c>
      <c r="F244" s="194" t="s">
        <v>46</v>
      </c>
      <c r="G244" s="195">
        <v>6.875</v>
      </c>
      <c r="H244" s="196">
        <v>443.02</v>
      </c>
      <c r="I244" s="196">
        <v>3045.76</v>
      </c>
      <c r="J244" s="198">
        <v>-6.875</v>
      </c>
      <c r="K244" s="198">
        <f t="shared" si="22"/>
        <v>443.02</v>
      </c>
      <c r="L244" s="199">
        <f t="shared" si="23"/>
        <v>-3045.76</v>
      </c>
      <c r="M244" s="200">
        <f t="shared" si="24"/>
        <v>0</v>
      </c>
      <c r="N244" s="200">
        <f t="shared" si="25"/>
        <v>443.02</v>
      </c>
      <c r="O244" s="201">
        <f t="shared" si="26"/>
        <v>0</v>
      </c>
    </row>
    <row r="245" spans="2:15" ht="24" x14ac:dyDescent="0.25">
      <c r="B245" s="191" t="s">
        <v>227</v>
      </c>
      <c r="C245" s="191" t="s">
        <v>113</v>
      </c>
      <c r="D245" s="192" t="s">
        <v>365</v>
      </c>
      <c r="E245" s="193" t="s">
        <v>366</v>
      </c>
      <c r="F245" s="194" t="s">
        <v>46</v>
      </c>
      <c r="G245" s="195">
        <v>491.65600000000001</v>
      </c>
      <c r="H245" s="196">
        <v>431.47</v>
      </c>
      <c r="I245" s="196">
        <v>212134.81</v>
      </c>
      <c r="J245" s="198"/>
      <c r="K245" s="198">
        <f t="shared" si="22"/>
        <v>431.47</v>
      </c>
      <c r="L245" s="199">
        <f t="shared" si="23"/>
        <v>0</v>
      </c>
      <c r="M245" s="200">
        <f t="shared" si="24"/>
        <v>491.65600000000001</v>
      </c>
      <c r="N245" s="200">
        <f t="shared" si="25"/>
        <v>431.47</v>
      </c>
      <c r="O245" s="201">
        <f t="shared" si="26"/>
        <v>212134.81</v>
      </c>
    </row>
    <row r="246" spans="2:15" x14ac:dyDescent="0.25">
      <c r="B246" s="209"/>
      <c r="C246" s="210" t="s">
        <v>108</v>
      </c>
      <c r="D246" s="211" t="s">
        <v>66</v>
      </c>
      <c r="E246" s="211" t="s">
        <v>220</v>
      </c>
      <c r="F246" s="209"/>
      <c r="G246" s="209"/>
      <c r="H246" s="209"/>
      <c r="I246" s="226">
        <v>1590376.01</v>
      </c>
      <c r="J246" s="198"/>
      <c r="K246" s="198">
        <f t="shared" si="22"/>
        <v>0</v>
      </c>
      <c r="L246" s="199">
        <f t="shared" si="23"/>
        <v>0</v>
      </c>
      <c r="M246" s="200">
        <f t="shared" si="24"/>
        <v>0</v>
      </c>
      <c r="N246" s="200">
        <f t="shared" si="25"/>
        <v>0</v>
      </c>
      <c r="O246" s="201">
        <f t="shared" si="26"/>
        <v>0</v>
      </c>
    </row>
    <row r="247" spans="2:15" ht="24" x14ac:dyDescent="0.25">
      <c r="B247" s="191" t="s">
        <v>230</v>
      </c>
      <c r="C247" s="191" t="s">
        <v>113</v>
      </c>
      <c r="D247" s="192" t="s">
        <v>222</v>
      </c>
      <c r="E247" s="193" t="s">
        <v>223</v>
      </c>
      <c r="F247" s="194" t="s">
        <v>130</v>
      </c>
      <c r="G247" s="195">
        <v>493.14</v>
      </c>
      <c r="H247" s="196">
        <v>552.39</v>
      </c>
      <c r="I247" s="196">
        <v>272405.59999999998</v>
      </c>
      <c r="J247" s="198"/>
      <c r="K247" s="198">
        <f t="shared" si="22"/>
        <v>552.39</v>
      </c>
      <c r="L247" s="199">
        <f t="shared" si="23"/>
        <v>0</v>
      </c>
      <c r="M247" s="200">
        <f t="shared" si="24"/>
        <v>493.14</v>
      </c>
      <c r="N247" s="200">
        <f t="shared" si="25"/>
        <v>552.39</v>
      </c>
      <c r="O247" s="201">
        <f t="shared" si="26"/>
        <v>272405.59999999998</v>
      </c>
    </row>
    <row r="248" spans="2:15" x14ac:dyDescent="0.25">
      <c r="B248" s="202" t="s">
        <v>233</v>
      </c>
      <c r="C248" s="202" t="s">
        <v>175</v>
      </c>
      <c r="D248" s="203" t="s">
        <v>225</v>
      </c>
      <c r="E248" s="204" t="s">
        <v>226</v>
      </c>
      <c r="F248" s="205" t="s">
        <v>130</v>
      </c>
      <c r="G248" s="206">
        <v>500.53699999999998</v>
      </c>
      <c r="H248" s="207">
        <v>1060.07</v>
      </c>
      <c r="I248" s="207">
        <v>530604.26</v>
      </c>
      <c r="J248" s="198"/>
      <c r="K248" s="198">
        <f t="shared" si="22"/>
        <v>1060.07</v>
      </c>
      <c r="L248" s="199">
        <f t="shared" si="23"/>
        <v>0</v>
      </c>
      <c r="M248" s="200">
        <f t="shared" si="24"/>
        <v>500.53699999999998</v>
      </c>
      <c r="N248" s="200">
        <f t="shared" si="25"/>
        <v>1060.07</v>
      </c>
      <c r="O248" s="201">
        <f t="shared" si="26"/>
        <v>530604.26</v>
      </c>
    </row>
    <row r="249" spans="2:15" ht="24" x14ac:dyDescent="0.25">
      <c r="B249" s="191" t="s">
        <v>236</v>
      </c>
      <c r="C249" s="191" t="s">
        <v>113</v>
      </c>
      <c r="D249" s="192" t="s">
        <v>240</v>
      </c>
      <c r="E249" s="193" t="s">
        <v>241</v>
      </c>
      <c r="F249" s="194" t="s">
        <v>53</v>
      </c>
      <c r="G249" s="195">
        <v>9</v>
      </c>
      <c r="H249" s="196">
        <v>260.41000000000003</v>
      </c>
      <c r="I249" s="196">
        <v>2343.69</v>
      </c>
      <c r="J249" s="198"/>
      <c r="K249" s="198">
        <f t="shared" si="22"/>
        <v>260.41000000000003</v>
      </c>
      <c r="L249" s="199">
        <f t="shared" si="23"/>
        <v>0</v>
      </c>
      <c r="M249" s="200">
        <f t="shared" si="24"/>
        <v>9</v>
      </c>
      <c r="N249" s="200">
        <f t="shared" si="25"/>
        <v>260.41000000000003</v>
      </c>
      <c r="O249" s="201">
        <f t="shared" si="26"/>
        <v>2343.69</v>
      </c>
    </row>
    <row r="250" spans="2:15" ht="24" x14ac:dyDescent="0.25">
      <c r="B250" s="202" t="s">
        <v>239</v>
      </c>
      <c r="C250" s="202" t="s">
        <v>175</v>
      </c>
      <c r="D250" s="203" t="s">
        <v>243</v>
      </c>
      <c r="E250" s="204" t="s">
        <v>244</v>
      </c>
      <c r="F250" s="205" t="s">
        <v>53</v>
      </c>
      <c r="G250" s="206">
        <v>9</v>
      </c>
      <c r="H250" s="207">
        <v>1801.85</v>
      </c>
      <c r="I250" s="207">
        <v>16216.65</v>
      </c>
      <c r="J250" s="198"/>
      <c r="K250" s="198">
        <f t="shared" si="22"/>
        <v>1801.85</v>
      </c>
      <c r="L250" s="199">
        <f t="shared" si="23"/>
        <v>0</v>
      </c>
      <c r="M250" s="200">
        <f t="shared" si="24"/>
        <v>9</v>
      </c>
      <c r="N250" s="200">
        <f t="shared" si="25"/>
        <v>1801.85</v>
      </c>
      <c r="O250" s="201">
        <f t="shared" si="26"/>
        <v>16216.65</v>
      </c>
    </row>
    <row r="251" spans="2:15" x14ac:dyDescent="0.25">
      <c r="B251" s="191" t="s">
        <v>242</v>
      </c>
      <c r="C251" s="191" t="s">
        <v>113</v>
      </c>
      <c r="D251" s="192" t="s">
        <v>249</v>
      </c>
      <c r="E251" s="193" t="s">
        <v>250</v>
      </c>
      <c r="F251" s="194" t="s">
        <v>251</v>
      </c>
      <c r="G251" s="195">
        <v>10</v>
      </c>
      <c r="H251" s="196">
        <v>2564.6799999999998</v>
      </c>
      <c r="I251" s="196">
        <v>25646.799999999999</v>
      </c>
      <c r="J251" s="198"/>
      <c r="K251" s="198">
        <f t="shared" si="22"/>
        <v>2564.6799999999998</v>
      </c>
      <c r="L251" s="199">
        <f t="shared" si="23"/>
        <v>0</v>
      </c>
      <c r="M251" s="200">
        <f t="shared" si="24"/>
        <v>10</v>
      </c>
      <c r="N251" s="200">
        <f t="shared" si="25"/>
        <v>2564.6799999999998</v>
      </c>
      <c r="O251" s="201">
        <f t="shared" si="26"/>
        <v>25646.799999999999</v>
      </c>
    </row>
    <row r="252" spans="2:15" ht="24" x14ac:dyDescent="0.25">
      <c r="B252" s="191" t="s">
        <v>245</v>
      </c>
      <c r="C252" s="191" t="s">
        <v>113</v>
      </c>
      <c r="D252" s="192" t="s">
        <v>275</v>
      </c>
      <c r="E252" s="193" t="s">
        <v>276</v>
      </c>
      <c r="F252" s="194" t="s">
        <v>53</v>
      </c>
      <c r="G252" s="195">
        <v>15</v>
      </c>
      <c r="H252" s="196">
        <v>5935.59</v>
      </c>
      <c r="I252" s="196">
        <v>89033.85</v>
      </c>
      <c r="J252" s="198"/>
      <c r="K252" s="198">
        <f t="shared" si="22"/>
        <v>5935.59</v>
      </c>
      <c r="L252" s="199">
        <f t="shared" si="23"/>
        <v>0</v>
      </c>
      <c r="M252" s="200">
        <f t="shared" si="24"/>
        <v>15</v>
      </c>
      <c r="N252" s="200">
        <f t="shared" si="25"/>
        <v>5935.59</v>
      </c>
      <c r="O252" s="201">
        <f t="shared" si="26"/>
        <v>89033.85</v>
      </c>
    </row>
    <row r="253" spans="2:15" x14ac:dyDescent="0.25">
      <c r="B253" s="191" t="s">
        <v>248</v>
      </c>
      <c r="C253" s="191" t="s">
        <v>113</v>
      </c>
      <c r="D253" s="192" t="s">
        <v>253</v>
      </c>
      <c r="E253" s="193" t="s">
        <v>254</v>
      </c>
      <c r="F253" s="194" t="s">
        <v>53</v>
      </c>
      <c r="G253" s="195">
        <v>25</v>
      </c>
      <c r="H253" s="196">
        <v>2016.23</v>
      </c>
      <c r="I253" s="196">
        <v>50405.75</v>
      </c>
      <c r="J253" s="198"/>
      <c r="K253" s="198">
        <f t="shared" si="22"/>
        <v>2016.23</v>
      </c>
      <c r="L253" s="199">
        <f t="shared" si="23"/>
        <v>0</v>
      </c>
      <c r="M253" s="200">
        <f t="shared" si="24"/>
        <v>25</v>
      </c>
      <c r="N253" s="200">
        <f t="shared" si="25"/>
        <v>2016.23</v>
      </c>
      <c r="O253" s="201">
        <f t="shared" si="26"/>
        <v>50405.75</v>
      </c>
    </row>
    <row r="254" spans="2:15" x14ac:dyDescent="0.25">
      <c r="B254" s="202" t="s">
        <v>252</v>
      </c>
      <c r="C254" s="202" t="s">
        <v>175</v>
      </c>
      <c r="D254" s="203" t="s">
        <v>256</v>
      </c>
      <c r="E254" s="204" t="s">
        <v>257</v>
      </c>
      <c r="F254" s="205" t="s">
        <v>53</v>
      </c>
      <c r="G254" s="206">
        <v>15</v>
      </c>
      <c r="H254" s="207">
        <v>14898.16</v>
      </c>
      <c r="I254" s="207">
        <v>223472.4</v>
      </c>
      <c r="J254" s="198"/>
      <c r="K254" s="198">
        <f t="shared" si="22"/>
        <v>14898.16</v>
      </c>
      <c r="L254" s="199">
        <f t="shared" si="23"/>
        <v>0</v>
      </c>
      <c r="M254" s="200">
        <f t="shared" si="24"/>
        <v>15</v>
      </c>
      <c r="N254" s="200">
        <f t="shared" si="25"/>
        <v>14898.16</v>
      </c>
      <c r="O254" s="201">
        <f t="shared" si="26"/>
        <v>223472.4</v>
      </c>
    </row>
    <row r="255" spans="2:15" x14ac:dyDescent="0.25">
      <c r="B255" s="202" t="s">
        <v>255</v>
      </c>
      <c r="C255" s="202" t="s">
        <v>175</v>
      </c>
      <c r="D255" s="203" t="s">
        <v>262</v>
      </c>
      <c r="E255" s="204" t="s">
        <v>263</v>
      </c>
      <c r="F255" s="205" t="s">
        <v>53</v>
      </c>
      <c r="G255" s="206">
        <v>15</v>
      </c>
      <c r="H255" s="207">
        <v>1530.92</v>
      </c>
      <c r="I255" s="207">
        <v>22963.8</v>
      </c>
      <c r="J255" s="198"/>
      <c r="K255" s="198">
        <f t="shared" si="22"/>
        <v>1530.92</v>
      </c>
      <c r="L255" s="199">
        <f t="shared" si="23"/>
        <v>0</v>
      </c>
      <c r="M255" s="200">
        <f t="shared" si="24"/>
        <v>15</v>
      </c>
      <c r="N255" s="200">
        <f t="shared" si="25"/>
        <v>1530.92</v>
      </c>
      <c r="O255" s="201">
        <f t="shared" si="26"/>
        <v>22963.8</v>
      </c>
    </row>
    <row r="256" spans="2:15" x14ac:dyDescent="0.25">
      <c r="B256" s="202" t="s">
        <v>258</v>
      </c>
      <c r="C256" s="202" t="s">
        <v>175</v>
      </c>
      <c r="D256" s="203" t="s">
        <v>265</v>
      </c>
      <c r="E256" s="204" t="s">
        <v>266</v>
      </c>
      <c r="F256" s="205" t="s">
        <v>53</v>
      </c>
      <c r="G256" s="206">
        <v>5</v>
      </c>
      <c r="H256" s="207">
        <v>775.98</v>
      </c>
      <c r="I256" s="207">
        <v>3879.9</v>
      </c>
      <c r="J256" s="198"/>
      <c r="K256" s="198">
        <f t="shared" si="22"/>
        <v>775.98</v>
      </c>
      <c r="L256" s="199">
        <f t="shared" si="23"/>
        <v>0</v>
      </c>
      <c r="M256" s="200">
        <f t="shared" si="24"/>
        <v>5</v>
      </c>
      <c r="N256" s="200">
        <f t="shared" si="25"/>
        <v>775.98</v>
      </c>
      <c r="O256" s="201">
        <f t="shared" si="26"/>
        <v>3879.9</v>
      </c>
    </row>
    <row r="257" spans="2:15" x14ac:dyDescent="0.25">
      <c r="B257" s="202" t="s">
        <v>261</v>
      </c>
      <c r="C257" s="202" t="s">
        <v>175</v>
      </c>
      <c r="D257" s="203" t="s">
        <v>268</v>
      </c>
      <c r="E257" s="204" t="s">
        <v>269</v>
      </c>
      <c r="F257" s="205" t="s">
        <v>53</v>
      </c>
      <c r="G257" s="206">
        <v>13</v>
      </c>
      <c r="H257" s="207">
        <v>1202.1099999999999</v>
      </c>
      <c r="I257" s="207">
        <v>15627.43</v>
      </c>
      <c r="J257" s="198"/>
      <c r="K257" s="198">
        <f t="shared" si="22"/>
        <v>1202.1099999999999</v>
      </c>
      <c r="L257" s="199">
        <f t="shared" si="23"/>
        <v>0</v>
      </c>
      <c r="M257" s="200">
        <f t="shared" si="24"/>
        <v>13</v>
      </c>
      <c r="N257" s="200">
        <f t="shared" si="25"/>
        <v>1202.1099999999999</v>
      </c>
      <c r="O257" s="201">
        <f t="shared" si="26"/>
        <v>15627.43</v>
      </c>
    </row>
    <row r="258" spans="2:15" x14ac:dyDescent="0.25">
      <c r="B258" s="202" t="s">
        <v>264</v>
      </c>
      <c r="C258" s="202" t="s">
        <v>175</v>
      </c>
      <c r="D258" s="203" t="s">
        <v>270</v>
      </c>
      <c r="E258" s="204" t="s">
        <v>345</v>
      </c>
      <c r="F258" s="205" t="s">
        <v>53</v>
      </c>
      <c r="G258" s="206">
        <v>4</v>
      </c>
      <c r="H258" s="207">
        <v>2648.85</v>
      </c>
      <c r="I258" s="207">
        <v>10595.4</v>
      </c>
      <c r="J258" s="198"/>
      <c r="K258" s="198">
        <f t="shared" si="22"/>
        <v>2648.85</v>
      </c>
      <c r="L258" s="199">
        <f t="shared" si="23"/>
        <v>0</v>
      </c>
      <c r="M258" s="200">
        <f t="shared" si="24"/>
        <v>4</v>
      </c>
      <c r="N258" s="200">
        <f t="shared" si="25"/>
        <v>2648.85</v>
      </c>
      <c r="O258" s="201">
        <f t="shared" si="26"/>
        <v>10595.4</v>
      </c>
    </row>
    <row r="259" spans="2:15" x14ac:dyDescent="0.25">
      <c r="B259" s="202" t="s">
        <v>267</v>
      </c>
      <c r="C259" s="202" t="s">
        <v>175</v>
      </c>
      <c r="D259" s="203" t="s">
        <v>272</v>
      </c>
      <c r="E259" s="204" t="s">
        <v>273</v>
      </c>
      <c r="F259" s="205" t="s">
        <v>53</v>
      </c>
      <c r="G259" s="206">
        <v>36</v>
      </c>
      <c r="H259" s="207">
        <v>211.75</v>
      </c>
      <c r="I259" s="207">
        <v>7623</v>
      </c>
      <c r="J259" s="198"/>
      <c r="K259" s="198">
        <f t="shared" si="22"/>
        <v>211.75</v>
      </c>
      <c r="L259" s="199">
        <f t="shared" si="23"/>
        <v>0</v>
      </c>
      <c r="M259" s="200">
        <f t="shared" si="24"/>
        <v>36</v>
      </c>
      <c r="N259" s="200">
        <f t="shared" si="25"/>
        <v>211.75</v>
      </c>
      <c r="O259" s="201">
        <f t="shared" si="26"/>
        <v>7623</v>
      </c>
    </row>
    <row r="260" spans="2:15" x14ac:dyDescent="0.25">
      <c r="B260" s="191" t="s">
        <v>72</v>
      </c>
      <c r="C260" s="191" t="s">
        <v>113</v>
      </c>
      <c r="D260" s="192" t="s">
        <v>278</v>
      </c>
      <c r="E260" s="193" t="s">
        <v>279</v>
      </c>
      <c r="F260" s="194" t="s">
        <v>53</v>
      </c>
      <c r="G260" s="195">
        <v>15</v>
      </c>
      <c r="H260" s="196">
        <v>485.32</v>
      </c>
      <c r="I260" s="196">
        <v>7279.8</v>
      </c>
      <c r="J260" s="198"/>
      <c r="K260" s="198">
        <f t="shared" si="22"/>
        <v>485.32</v>
      </c>
      <c r="L260" s="199">
        <f t="shared" si="23"/>
        <v>0</v>
      </c>
      <c r="M260" s="200">
        <f t="shared" si="24"/>
        <v>15</v>
      </c>
      <c r="N260" s="200">
        <f t="shared" si="25"/>
        <v>485.32</v>
      </c>
      <c r="O260" s="201">
        <f t="shared" si="26"/>
        <v>7279.8</v>
      </c>
    </row>
    <row r="261" spans="2:15" x14ac:dyDescent="0.25">
      <c r="B261" s="202" t="s">
        <v>271</v>
      </c>
      <c r="C261" s="202" t="s">
        <v>175</v>
      </c>
      <c r="D261" s="203" t="s">
        <v>281</v>
      </c>
      <c r="E261" s="204" t="s">
        <v>282</v>
      </c>
      <c r="F261" s="205" t="s">
        <v>53</v>
      </c>
      <c r="G261" s="206">
        <v>13</v>
      </c>
      <c r="H261" s="207">
        <v>6510.34</v>
      </c>
      <c r="I261" s="207">
        <v>84634.42</v>
      </c>
      <c r="J261" s="198"/>
      <c r="K261" s="198">
        <f t="shared" si="22"/>
        <v>6510.34</v>
      </c>
      <c r="L261" s="199">
        <f t="shared" si="23"/>
        <v>0</v>
      </c>
      <c r="M261" s="200">
        <f t="shared" si="24"/>
        <v>13</v>
      </c>
      <c r="N261" s="200">
        <f t="shared" si="25"/>
        <v>6510.34</v>
      </c>
      <c r="O261" s="201">
        <f t="shared" si="26"/>
        <v>84634.42</v>
      </c>
    </row>
    <row r="262" spans="2:15" x14ac:dyDescent="0.25">
      <c r="B262" s="202" t="s">
        <v>274</v>
      </c>
      <c r="C262" s="202" t="s">
        <v>175</v>
      </c>
      <c r="D262" s="203" t="s">
        <v>284</v>
      </c>
      <c r="E262" s="204" t="s">
        <v>285</v>
      </c>
      <c r="F262" s="205" t="s">
        <v>53</v>
      </c>
      <c r="G262" s="206">
        <v>1</v>
      </c>
      <c r="H262" s="207">
        <v>6510.34</v>
      </c>
      <c r="I262" s="207">
        <v>6510.34</v>
      </c>
      <c r="J262" s="198"/>
      <c r="K262" s="198">
        <f t="shared" si="22"/>
        <v>6510.34</v>
      </c>
      <c r="L262" s="199">
        <f t="shared" si="23"/>
        <v>0</v>
      </c>
      <c r="M262" s="200">
        <f t="shared" si="24"/>
        <v>1</v>
      </c>
      <c r="N262" s="200">
        <f t="shared" si="25"/>
        <v>6510.34</v>
      </c>
      <c r="O262" s="201">
        <f t="shared" si="26"/>
        <v>6510.34</v>
      </c>
    </row>
    <row r="263" spans="2:15" x14ac:dyDescent="0.25">
      <c r="B263" s="202" t="s">
        <v>277</v>
      </c>
      <c r="C263" s="202" t="s">
        <v>175</v>
      </c>
      <c r="D263" s="203" t="s">
        <v>287</v>
      </c>
      <c r="E263" s="204" t="s">
        <v>288</v>
      </c>
      <c r="F263" s="205" t="s">
        <v>53</v>
      </c>
      <c r="G263" s="206">
        <v>1</v>
      </c>
      <c r="H263" s="207">
        <v>6510.34</v>
      </c>
      <c r="I263" s="207">
        <v>6510.34</v>
      </c>
      <c r="J263" s="198"/>
      <c r="K263" s="198">
        <f t="shared" si="22"/>
        <v>6510.34</v>
      </c>
      <c r="L263" s="199">
        <f t="shared" si="23"/>
        <v>0</v>
      </c>
      <c r="M263" s="200">
        <f t="shared" si="24"/>
        <v>1</v>
      </c>
      <c r="N263" s="200">
        <f t="shared" si="25"/>
        <v>6510.34</v>
      </c>
      <c r="O263" s="201">
        <f t="shared" si="26"/>
        <v>6510.34</v>
      </c>
    </row>
    <row r="264" spans="2:15" ht="24" x14ac:dyDescent="0.25">
      <c r="B264" s="191" t="s">
        <v>280</v>
      </c>
      <c r="C264" s="191" t="s">
        <v>113</v>
      </c>
      <c r="D264" s="192" t="s">
        <v>290</v>
      </c>
      <c r="E264" s="193" t="s">
        <v>291</v>
      </c>
      <c r="F264" s="194" t="s">
        <v>81</v>
      </c>
      <c r="G264" s="195">
        <v>68.67</v>
      </c>
      <c r="H264" s="196">
        <v>3059.28</v>
      </c>
      <c r="I264" s="196">
        <v>210080.76</v>
      </c>
      <c r="J264" s="198"/>
      <c r="K264" s="198">
        <f t="shared" si="22"/>
        <v>3059.28</v>
      </c>
      <c r="L264" s="199">
        <f t="shared" si="23"/>
        <v>0</v>
      </c>
      <c r="M264" s="200">
        <f t="shared" si="24"/>
        <v>68.67</v>
      </c>
      <c r="N264" s="200">
        <f t="shared" si="25"/>
        <v>3059.28</v>
      </c>
      <c r="O264" s="201">
        <f t="shared" si="26"/>
        <v>210080.76</v>
      </c>
    </row>
    <row r="265" spans="2:15" x14ac:dyDescent="0.25">
      <c r="B265" s="191" t="s">
        <v>283</v>
      </c>
      <c r="C265" s="191" t="s">
        <v>113</v>
      </c>
      <c r="D265" s="192" t="s">
        <v>302</v>
      </c>
      <c r="E265" s="193" t="s">
        <v>303</v>
      </c>
      <c r="F265" s="194" t="s">
        <v>130</v>
      </c>
      <c r="G265" s="195">
        <v>493.14</v>
      </c>
      <c r="H265" s="196">
        <v>9.2100000000000009</v>
      </c>
      <c r="I265" s="196">
        <v>4541.82</v>
      </c>
      <c r="J265" s="198"/>
      <c r="K265" s="198">
        <f t="shared" si="22"/>
        <v>9.2100000000000009</v>
      </c>
      <c r="L265" s="199">
        <f t="shared" si="23"/>
        <v>0</v>
      </c>
      <c r="M265" s="200">
        <f t="shared" si="24"/>
        <v>493.14</v>
      </c>
      <c r="N265" s="200">
        <f t="shared" si="25"/>
        <v>9.2100000000000009</v>
      </c>
      <c r="O265" s="201">
        <f t="shared" si="26"/>
        <v>4541.82</v>
      </c>
    </row>
    <row r="266" spans="2:15" x14ac:dyDescent="0.25">
      <c r="B266" s="209"/>
      <c r="C266" s="210" t="s">
        <v>108</v>
      </c>
      <c r="D266" s="211" t="s">
        <v>133</v>
      </c>
      <c r="E266" s="211" t="s">
        <v>304</v>
      </c>
      <c r="F266" s="209"/>
      <c r="G266" s="209"/>
      <c r="H266" s="209"/>
      <c r="I266" s="226">
        <v>140824.12</v>
      </c>
      <c r="J266" s="198"/>
      <c r="K266" s="198">
        <f t="shared" ref="K266:K280" si="27">+H266</f>
        <v>0</v>
      </c>
      <c r="L266" s="199">
        <f t="shared" ref="L266:L280" si="28">ROUND(J266*K266,2)</f>
        <v>0</v>
      </c>
      <c r="M266" s="200">
        <f t="shared" ref="M266:M280" si="29">+G266+J266</f>
        <v>0</v>
      </c>
      <c r="N266" s="200">
        <f t="shared" ref="N266:N280" si="30">+K266</f>
        <v>0</v>
      </c>
      <c r="O266" s="201">
        <f t="shared" ref="O266:O280" si="31">ROUND(M266*N266,2)</f>
        <v>0</v>
      </c>
    </row>
    <row r="267" spans="2:15" ht="36" x14ac:dyDescent="0.25">
      <c r="B267" s="191" t="s">
        <v>286</v>
      </c>
      <c r="C267" s="191" t="s">
        <v>113</v>
      </c>
      <c r="D267" s="192" t="s">
        <v>306</v>
      </c>
      <c r="E267" s="193" t="s">
        <v>307</v>
      </c>
      <c r="F267" s="194" t="s">
        <v>130</v>
      </c>
      <c r="G267" s="195">
        <v>23.5</v>
      </c>
      <c r="H267" s="196">
        <v>87.65</v>
      </c>
      <c r="I267" s="196">
        <v>2059.7800000000002</v>
      </c>
      <c r="J267" s="198"/>
      <c r="K267" s="198">
        <f t="shared" si="27"/>
        <v>87.65</v>
      </c>
      <c r="L267" s="199">
        <f t="shared" si="28"/>
        <v>0</v>
      </c>
      <c r="M267" s="200">
        <f t="shared" si="29"/>
        <v>23.5</v>
      </c>
      <c r="N267" s="200">
        <f t="shared" si="30"/>
        <v>87.65</v>
      </c>
      <c r="O267" s="201">
        <f t="shared" si="31"/>
        <v>2059.7800000000002</v>
      </c>
    </row>
    <row r="268" spans="2:15" ht="24" x14ac:dyDescent="0.25">
      <c r="B268" s="191" t="s">
        <v>289</v>
      </c>
      <c r="C268" s="191" t="s">
        <v>113</v>
      </c>
      <c r="D268" s="192" t="s">
        <v>309</v>
      </c>
      <c r="E268" s="193" t="s">
        <v>310</v>
      </c>
      <c r="F268" s="194" t="s">
        <v>130</v>
      </c>
      <c r="G268" s="195">
        <v>36</v>
      </c>
      <c r="H268" s="196">
        <v>32.22</v>
      </c>
      <c r="I268" s="196">
        <v>1159.92</v>
      </c>
      <c r="J268" s="198">
        <v>-12.5</v>
      </c>
      <c r="K268" s="198">
        <f t="shared" si="27"/>
        <v>32.22</v>
      </c>
      <c r="L268" s="199">
        <f t="shared" si="28"/>
        <v>-402.75</v>
      </c>
      <c r="M268" s="200">
        <f t="shared" si="29"/>
        <v>23.5</v>
      </c>
      <c r="N268" s="200">
        <f t="shared" si="30"/>
        <v>32.22</v>
      </c>
      <c r="O268" s="201">
        <f t="shared" si="31"/>
        <v>757.17</v>
      </c>
    </row>
    <row r="269" spans="2:15" x14ac:dyDescent="0.25">
      <c r="B269" s="191" t="s">
        <v>292</v>
      </c>
      <c r="C269" s="191" t="s">
        <v>113</v>
      </c>
      <c r="D269" s="192" t="s">
        <v>312</v>
      </c>
      <c r="E269" s="193" t="s">
        <v>313</v>
      </c>
      <c r="F269" s="194" t="s">
        <v>130</v>
      </c>
      <c r="G269" s="195">
        <v>36</v>
      </c>
      <c r="H269" s="196">
        <v>72.34</v>
      </c>
      <c r="I269" s="196">
        <v>2604.2399999999998</v>
      </c>
      <c r="J269" s="198">
        <v>-12.5</v>
      </c>
      <c r="K269" s="198">
        <f t="shared" si="27"/>
        <v>72.34</v>
      </c>
      <c r="L269" s="199">
        <f t="shared" si="28"/>
        <v>-904.25</v>
      </c>
      <c r="M269" s="200">
        <f t="shared" si="29"/>
        <v>23.5</v>
      </c>
      <c r="N269" s="200">
        <f t="shared" si="30"/>
        <v>72.34</v>
      </c>
      <c r="O269" s="201">
        <f t="shared" si="31"/>
        <v>1699.99</v>
      </c>
    </row>
    <row r="270" spans="2:15" ht="24" x14ac:dyDescent="0.25">
      <c r="B270" s="191" t="s">
        <v>295</v>
      </c>
      <c r="C270" s="191" t="s">
        <v>113</v>
      </c>
      <c r="D270" s="192" t="s">
        <v>384</v>
      </c>
      <c r="E270" s="193" t="s">
        <v>385</v>
      </c>
      <c r="F270" s="194" t="s">
        <v>130</v>
      </c>
      <c r="G270" s="195">
        <v>893.92</v>
      </c>
      <c r="H270" s="196">
        <v>32.22</v>
      </c>
      <c r="I270" s="196">
        <v>28802.1</v>
      </c>
      <c r="J270" s="198"/>
      <c r="K270" s="198">
        <f t="shared" si="27"/>
        <v>32.22</v>
      </c>
      <c r="L270" s="199">
        <f t="shared" si="28"/>
        <v>0</v>
      </c>
      <c r="M270" s="200">
        <f t="shared" si="29"/>
        <v>893.92</v>
      </c>
      <c r="N270" s="200">
        <f t="shared" si="30"/>
        <v>32.22</v>
      </c>
      <c r="O270" s="201">
        <f t="shared" si="31"/>
        <v>28802.1</v>
      </c>
    </row>
    <row r="271" spans="2:15" x14ac:dyDescent="0.25">
      <c r="B271" s="191" t="s">
        <v>298</v>
      </c>
      <c r="C271" s="191" t="s">
        <v>113</v>
      </c>
      <c r="D271" s="192" t="s">
        <v>388</v>
      </c>
      <c r="E271" s="193" t="s">
        <v>389</v>
      </c>
      <c r="F271" s="194" t="s">
        <v>130</v>
      </c>
      <c r="G271" s="195">
        <v>893.92</v>
      </c>
      <c r="H271" s="196">
        <v>94.7</v>
      </c>
      <c r="I271" s="196">
        <v>84654.22</v>
      </c>
      <c r="J271" s="198"/>
      <c r="K271" s="198">
        <f t="shared" si="27"/>
        <v>94.7</v>
      </c>
      <c r="L271" s="199">
        <f t="shared" si="28"/>
        <v>0</v>
      </c>
      <c r="M271" s="200">
        <f t="shared" si="29"/>
        <v>893.92</v>
      </c>
      <c r="N271" s="200">
        <f t="shared" si="30"/>
        <v>94.7</v>
      </c>
      <c r="O271" s="201">
        <f t="shared" si="31"/>
        <v>84654.22</v>
      </c>
    </row>
    <row r="272" spans="2:15" ht="24" x14ac:dyDescent="0.25">
      <c r="B272" s="191" t="s">
        <v>301</v>
      </c>
      <c r="C272" s="191" t="s">
        <v>113</v>
      </c>
      <c r="D272" s="192" t="s">
        <v>315</v>
      </c>
      <c r="E272" s="193" t="s">
        <v>316</v>
      </c>
      <c r="F272" s="194" t="s">
        <v>53</v>
      </c>
      <c r="G272" s="195">
        <v>13</v>
      </c>
      <c r="H272" s="196">
        <v>1657.22</v>
      </c>
      <c r="I272" s="196">
        <v>21543.86</v>
      </c>
      <c r="J272" s="198"/>
      <c r="K272" s="198">
        <f t="shared" si="27"/>
        <v>1657.22</v>
      </c>
      <c r="L272" s="199">
        <f t="shared" si="28"/>
        <v>0</v>
      </c>
      <c r="M272" s="200">
        <f t="shared" si="29"/>
        <v>13</v>
      </c>
      <c r="N272" s="200">
        <f t="shared" si="30"/>
        <v>1657.22</v>
      </c>
      <c r="O272" s="201">
        <f t="shared" si="31"/>
        <v>21543.86</v>
      </c>
    </row>
    <row r="273" spans="2:15" x14ac:dyDescent="0.25">
      <c r="B273" s="209"/>
      <c r="C273" s="210" t="s">
        <v>108</v>
      </c>
      <c r="D273" s="211" t="s">
        <v>317</v>
      </c>
      <c r="E273" s="211" t="s">
        <v>318</v>
      </c>
      <c r="F273" s="209"/>
      <c r="G273" s="209"/>
      <c r="H273" s="209"/>
      <c r="I273" s="226">
        <v>233133.42</v>
      </c>
      <c r="J273" s="198"/>
      <c r="K273" s="198">
        <f t="shared" si="27"/>
        <v>0</v>
      </c>
      <c r="L273" s="199">
        <f t="shared" si="28"/>
        <v>0</v>
      </c>
      <c r="M273" s="200">
        <f t="shared" si="29"/>
        <v>0</v>
      </c>
      <c r="N273" s="200">
        <f t="shared" si="30"/>
        <v>0</v>
      </c>
      <c r="O273" s="201">
        <f t="shared" si="31"/>
        <v>0</v>
      </c>
    </row>
    <row r="274" spans="2:15" ht="24" x14ac:dyDescent="0.25">
      <c r="B274" s="191" t="s">
        <v>305</v>
      </c>
      <c r="C274" s="191" t="s">
        <v>113</v>
      </c>
      <c r="D274" s="192" t="s">
        <v>320</v>
      </c>
      <c r="E274" s="193" t="s">
        <v>321</v>
      </c>
      <c r="F274" s="194" t="s">
        <v>65</v>
      </c>
      <c r="G274" s="195">
        <v>393.20699999999999</v>
      </c>
      <c r="H274" s="196">
        <v>194.26</v>
      </c>
      <c r="I274" s="196">
        <v>76384.39</v>
      </c>
      <c r="J274" s="198">
        <v>-0.43099999999999999</v>
      </c>
      <c r="K274" s="198">
        <f t="shared" si="27"/>
        <v>194.26</v>
      </c>
      <c r="L274" s="199">
        <f t="shared" si="28"/>
        <v>-83.73</v>
      </c>
      <c r="M274" s="200">
        <f t="shared" si="29"/>
        <v>392.77600000000001</v>
      </c>
      <c r="N274" s="200">
        <f t="shared" si="30"/>
        <v>194.26</v>
      </c>
      <c r="O274" s="201">
        <f t="shared" si="31"/>
        <v>76300.67</v>
      </c>
    </row>
    <row r="275" spans="2:15" ht="24" x14ac:dyDescent="0.25">
      <c r="B275" s="191" t="s">
        <v>308</v>
      </c>
      <c r="C275" s="191" t="s">
        <v>113</v>
      </c>
      <c r="D275" s="192" t="s">
        <v>395</v>
      </c>
      <c r="E275" s="193" t="s">
        <v>396</v>
      </c>
      <c r="F275" s="194" t="s">
        <v>65</v>
      </c>
      <c r="G275" s="195">
        <v>307.28500000000003</v>
      </c>
      <c r="H275" s="196">
        <v>80.23</v>
      </c>
      <c r="I275" s="196">
        <v>24653.48</v>
      </c>
      <c r="J275" s="198"/>
      <c r="K275" s="198">
        <f t="shared" si="27"/>
        <v>80.23</v>
      </c>
      <c r="L275" s="199">
        <f t="shared" si="28"/>
        <v>0</v>
      </c>
      <c r="M275" s="200">
        <f t="shared" si="29"/>
        <v>307.28500000000003</v>
      </c>
      <c r="N275" s="200">
        <f t="shared" si="30"/>
        <v>80.23</v>
      </c>
      <c r="O275" s="201">
        <f t="shared" si="31"/>
        <v>24653.48</v>
      </c>
    </row>
    <row r="276" spans="2:15" ht="24" x14ac:dyDescent="0.25">
      <c r="B276" s="191" t="s">
        <v>311</v>
      </c>
      <c r="C276" s="191" t="s">
        <v>113</v>
      </c>
      <c r="D276" s="192" t="s">
        <v>398</v>
      </c>
      <c r="E276" s="193" t="s">
        <v>399</v>
      </c>
      <c r="F276" s="194" t="s">
        <v>65</v>
      </c>
      <c r="G276" s="195">
        <v>307.28500000000003</v>
      </c>
      <c r="H276" s="196">
        <v>154.66999999999999</v>
      </c>
      <c r="I276" s="196">
        <v>47527.77</v>
      </c>
      <c r="J276" s="198"/>
      <c r="K276" s="198">
        <f t="shared" si="27"/>
        <v>154.66999999999999</v>
      </c>
      <c r="L276" s="199">
        <f t="shared" si="28"/>
        <v>0</v>
      </c>
      <c r="M276" s="200">
        <f t="shared" si="29"/>
        <v>307.28500000000003</v>
      </c>
      <c r="N276" s="200">
        <f t="shared" si="30"/>
        <v>154.66999999999999</v>
      </c>
      <c r="O276" s="201">
        <f t="shared" si="31"/>
        <v>47527.77</v>
      </c>
    </row>
    <row r="277" spans="2:15" ht="24" x14ac:dyDescent="0.25">
      <c r="B277" s="191" t="s">
        <v>314</v>
      </c>
      <c r="C277" s="191" t="s">
        <v>113</v>
      </c>
      <c r="D277" s="192" t="s">
        <v>83</v>
      </c>
      <c r="E277" s="193" t="s">
        <v>323</v>
      </c>
      <c r="F277" s="194" t="s">
        <v>65</v>
      </c>
      <c r="G277" s="195">
        <v>230.34100000000001</v>
      </c>
      <c r="H277" s="196">
        <v>257.77999999999997</v>
      </c>
      <c r="I277" s="196">
        <v>59377.3</v>
      </c>
      <c r="J277" s="198">
        <v>-0.43099999999999999</v>
      </c>
      <c r="K277" s="198">
        <f t="shared" si="27"/>
        <v>257.77999999999997</v>
      </c>
      <c r="L277" s="199">
        <f t="shared" si="28"/>
        <v>-111.1</v>
      </c>
      <c r="M277" s="200">
        <f t="shared" si="29"/>
        <v>229.91</v>
      </c>
      <c r="N277" s="200">
        <f t="shared" si="30"/>
        <v>257.77999999999997</v>
      </c>
      <c r="O277" s="201">
        <f t="shared" si="31"/>
        <v>59266.2</v>
      </c>
    </row>
    <row r="278" spans="2:15" ht="24" x14ac:dyDescent="0.25">
      <c r="B278" s="191" t="s">
        <v>319</v>
      </c>
      <c r="C278" s="191" t="s">
        <v>113</v>
      </c>
      <c r="D278" s="192" t="s">
        <v>325</v>
      </c>
      <c r="E278" s="193" t="s">
        <v>167</v>
      </c>
      <c r="F278" s="194" t="s">
        <v>65</v>
      </c>
      <c r="G278" s="195">
        <v>162.86600000000001</v>
      </c>
      <c r="H278" s="196">
        <v>154.66999999999999</v>
      </c>
      <c r="I278" s="196">
        <v>25190.48</v>
      </c>
      <c r="J278" s="198"/>
      <c r="K278" s="198">
        <f t="shared" si="27"/>
        <v>154.66999999999999</v>
      </c>
      <c r="L278" s="199">
        <f t="shared" si="28"/>
        <v>0</v>
      </c>
      <c r="M278" s="200">
        <f t="shared" si="29"/>
        <v>162.86600000000001</v>
      </c>
      <c r="N278" s="200">
        <f t="shared" si="30"/>
        <v>154.66999999999999</v>
      </c>
      <c r="O278" s="201">
        <f t="shared" si="31"/>
        <v>25190.48</v>
      </c>
    </row>
    <row r="279" spans="2:15" x14ac:dyDescent="0.25">
      <c r="B279" s="209"/>
      <c r="C279" s="210" t="s">
        <v>108</v>
      </c>
      <c r="D279" s="211" t="s">
        <v>326</v>
      </c>
      <c r="E279" s="211" t="s">
        <v>327</v>
      </c>
      <c r="F279" s="209"/>
      <c r="G279" s="209"/>
      <c r="H279" s="209"/>
      <c r="I279" s="226">
        <v>15880.58</v>
      </c>
      <c r="J279" s="198"/>
      <c r="K279" s="198">
        <f t="shared" si="27"/>
        <v>0</v>
      </c>
      <c r="L279" s="199">
        <f t="shared" si="28"/>
        <v>0</v>
      </c>
      <c r="M279" s="200">
        <f t="shared" si="29"/>
        <v>0</v>
      </c>
      <c r="N279" s="200">
        <f t="shared" si="30"/>
        <v>0</v>
      </c>
      <c r="O279" s="201">
        <f t="shared" si="31"/>
        <v>0</v>
      </c>
    </row>
    <row r="280" spans="2:15" ht="24" x14ac:dyDescent="0.25">
      <c r="B280" s="191" t="s">
        <v>322</v>
      </c>
      <c r="C280" s="191" t="s">
        <v>113</v>
      </c>
      <c r="D280" s="192" t="s">
        <v>329</v>
      </c>
      <c r="E280" s="193" t="s">
        <v>330</v>
      </c>
      <c r="F280" s="194" t="s">
        <v>65</v>
      </c>
      <c r="G280" s="195">
        <v>138.792</v>
      </c>
      <c r="H280" s="196">
        <v>114.42</v>
      </c>
      <c r="I280" s="196">
        <v>15880.58</v>
      </c>
      <c r="J280" s="198"/>
      <c r="K280" s="198">
        <f t="shared" si="27"/>
        <v>114.42</v>
      </c>
      <c r="L280" s="199">
        <f t="shared" si="28"/>
        <v>0</v>
      </c>
      <c r="M280" s="200">
        <f t="shared" si="29"/>
        <v>138.792</v>
      </c>
      <c r="N280" s="200">
        <f t="shared" si="30"/>
        <v>114.42</v>
      </c>
      <c r="O280" s="201">
        <f t="shared" si="31"/>
        <v>15880.58</v>
      </c>
    </row>
    <row r="281" spans="2:15" x14ac:dyDescent="0.25"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</row>
    <row r="282" spans="2:15" x14ac:dyDescent="0.25">
      <c r="C282" s="213"/>
      <c r="D282" s="214" t="str">
        <f>CONCATENATE("CELKEM ",B198)</f>
        <v>CELKEM 04 - SO 01.D - Stoka A.1</v>
      </c>
      <c r="E282" s="215"/>
      <c r="F282" s="215"/>
      <c r="G282" s="216"/>
      <c r="H282" s="215"/>
      <c r="I282" s="217">
        <v>5179897.74</v>
      </c>
      <c r="J282" s="218"/>
      <c r="K282" s="217"/>
      <c r="L282" s="217">
        <f t="shared" ref="L282:O282" si="32">ROUND(SUM(L198:L280),2)</f>
        <v>-9161.4599999999991</v>
      </c>
      <c r="M282" s="217"/>
      <c r="N282" s="217"/>
      <c r="O282" s="217">
        <f t="shared" si="32"/>
        <v>5170736.29</v>
      </c>
    </row>
    <row r="284" spans="2:15" ht="15.75" x14ac:dyDescent="0.25">
      <c r="B284" s="179" t="s">
        <v>406</v>
      </c>
      <c r="C284" s="20"/>
      <c r="D284" s="20"/>
      <c r="E284" s="20"/>
      <c r="F284" s="20"/>
      <c r="G284" s="20"/>
      <c r="H284" s="20"/>
      <c r="I284" s="180">
        <v>1966137.9400000011</v>
      </c>
      <c r="J284" s="20"/>
      <c r="K284" s="20"/>
      <c r="L284" s="20"/>
      <c r="M284" s="20"/>
      <c r="N284" s="20"/>
      <c r="O284" s="20"/>
    </row>
    <row r="285" spans="2:15" ht="15.75" x14ac:dyDescent="0.25">
      <c r="B285" s="185"/>
      <c r="C285" s="186" t="s">
        <v>108</v>
      </c>
      <c r="D285" s="187" t="s">
        <v>109</v>
      </c>
      <c r="E285" s="187" t="s">
        <v>110</v>
      </c>
      <c r="F285" s="185"/>
      <c r="G285" s="185"/>
      <c r="H285" s="185"/>
      <c r="I285" s="224">
        <v>1966137.9400000011</v>
      </c>
      <c r="J285" s="185"/>
      <c r="K285" s="185"/>
      <c r="L285" s="185"/>
      <c r="M285" s="185"/>
      <c r="N285" s="185"/>
      <c r="O285" s="185"/>
    </row>
    <row r="286" spans="2:15" x14ac:dyDescent="0.25">
      <c r="B286" s="185"/>
      <c r="C286" s="186" t="s">
        <v>108</v>
      </c>
      <c r="D286" s="189" t="s">
        <v>111</v>
      </c>
      <c r="E286" s="189" t="s">
        <v>112</v>
      </c>
      <c r="F286" s="185"/>
      <c r="G286" s="185"/>
      <c r="H286" s="185"/>
      <c r="I286" s="225">
        <v>754699.96999999986</v>
      </c>
      <c r="J286" s="185"/>
      <c r="K286" s="185"/>
      <c r="L286" s="185"/>
      <c r="M286" s="185"/>
      <c r="N286" s="185"/>
      <c r="O286" s="185"/>
    </row>
    <row r="287" spans="2:15" ht="36" x14ac:dyDescent="0.25">
      <c r="B287" s="191" t="s">
        <v>111</v>
      </c>
      <c r="C287" s="191" t="s">
        <v>113</v>
      </c>
      <c r="D287" s="192" t="s">
        <v>118</v>
      </c>
      <c r="E287" s="193" t="s">
        <v>119</v>
      </c>
      <c r="F287" s="194" t="s">
        <v>46</v>
      </c>
      <c r="G287" s="195">
        <v>24.959</v>
      </c>
      <c r="H287" s="196">
        <v>21.04</v>
      </c>
      <c r="I287" s="196">
        <v>525.14</v>
      </c>
      <c r="J287" s="198"/>
      <c r="K287" s="198">
        <f t="shared" ref="K287:K350" si="33">+H287</f>
        <v>21.04</v>
      </c>
      <c r="L287" s="199">
        <f t="shared" ref="L287:L350" si="34">ROUND(J287*K287,2)</f>
        <v>0</v>
      </c>
      <c r="M287" s="200">
        <f t="shared" ref="M287:M350" si="35">+G287+J287</f>
        <v>24.959</v>
      </c>
      <c r="N287" s="200">
        <f t="shared" ref="N287:N350" si="36">+K287</f>
        <v>21.04</v>
      </c>
      <c r="O287" s="201">
        <f t="shared" ref="O287:O350" si="37">ROUND(M287*N287,2)</f>
        <v>525.14</v>
      </c>
    </row>
    <row r="288" spans="2:15" ht="36" x14ac:dyDescent="0.25">
      <c r="B288" s="191" t="s">
        <v>114</v>
      </c>
      <c r="C288" s="191" t="s">
        <v>113</v>
      </c>
      <c r="D288" s="192" t="s">
        <v>121</v>
      </c>
      <c r="E288" s="193" t="s">
        <v>122</v>
      </c>
      <c r="F288" s="194" t="s">
        <v>46</v>
      </c>
      <c r="G288" s="195">
        <v>214.423</v>
      </c>
      <c r="H288" s="196">
        <v>26.3</v>
      </c>
      <c r="I288" s="196">
        <v>5639.32</v>
      </c>
      <c r="J288" s="198"/>
      <c r="K288" s="198">
        <f t="shared" si="33"/>
        <v>26.3</v>
      </c>
      <c r="L288" s="199">
        <f t="shared" si="34"/>
        <v>0</v>
      </c>
      <c r="M288" s="200">
        <f t="shared" si="35"/>
        <v>214.423</v>
      </c>
      <c r="N288" s="200">
        <f t="shared" si="36"/>
        <v>26.3</v>
      </c>
      <c r="O288" s="201">
        <f t="shared" si="37"/>
        <v>5639.32</v>
      </c>
    </row>
    <row r="289" spans="2:15" ht="36" x14ac:dyDescent="0.25">
      <c r="B289" s="191" t="s">
        <v>117</v>
      </c>
      <c r="C289" s="191" t="s">
        <v>113</v>
      </c>
      <c r="D289" s="192" t="s">
        <v>115</v>
      </c>
      <c r="E289" s="193" t="s">
        <v>116</v>
      </c>
      <c r="F289" s="194" t="s">
        <v>46</v>
      </c>
      <c r="G289" s="195">
        <v>209.803</v>
      </c>
      <c r="H289" s="196">
        <v>40.770000000000003</v>
      </c>
      <c r="I289" s="196">
        <v>8553.67</v>
      </c>
      <c r="J289" s="198"/>
      <c r="K289" s="198">
        <f t="shared" si="33"/>
        <v>40.770000000000003</v>
      </c>
      <c r="L289" s="199">
        <f t="shared" si="34"/>
        <v>0</v>
      </c>
      <c r="M289" s="200">
        <f t="shared" si="35"/>
        <v>209.803</v>
      </c>
      <c r="N289" s="200">
        <f t="shared" si="36"/>
        <v>40.770000000000003</v>
      </c>
      <c r="O289" s="201">
        <f t="shared" si="37"/>
        <v>8553.67</v>
      </c>
    </row>
    <row r="290" spans="2:15" ht="36" x14ac:dyDescent="0.25">
      <c r="B290" s="191" t="s">
        <v>120</v>
      </c>
      <c r="C290" s="191" t="s">
        <v>113</v>
      </c>
      <c r="D290" s="192" t="s">
        <v>349</v>
      </c>
      <c r="E290" s="193" t="s">
        <v>350</v>
      </c>
      <c r="F290" s="194" t="s">
        <v>46</v>
      </c>
      <c r="G290" s="195">
        <v>4.62</v>
      </c>
      <c r="H290" s="196">
        <v>519.33000000000004</v>
      </c>
      <c r="I290" s="196">
        <v>2399.3000000000002</v>
      </c>
      <c r="J290" s="198"/>
      <c r="K290" s="198">
        <f t="shared" si="33"/>
        <v>519.33000000000004</v>
      </c>
      <c r="L290" s="199">
        <f t="shared" si="34"/>
        <v>0</v>
      </c>
      <c r="M290" s="200">
        <f t="shared" si="35"/>
        <v>4.62</v>
      </c>
      <c r="N290" s="200">
        <f t="shared" si="36"/>
        <v>519.33000000000004</v>
      </c>
      <c r="O290" s="201">
        <f t="shared" si="37"/>
        <v>2399.3000000000002</v>
      </c>
    </row>
    <row r="291" spans="2:15" ht="36" x14ac:dyDescent="0.25">
      <c r="B291" s="191" t="s">
        <v>123</v>
      </c>
      <c r="C291" s="191" t="s">
        <v>113</v>
      </c>
      <c r="D291" s="192" t="s">
        <v>124</v>
      </c>
      <c r="E291" s="193" t="s">
        <v>125</v>
      </c>
      <c r="F291" s="194" t="s">
        <v>46</v>
      </c>
      <c r="G291" s="195">
        <v>209.803</v>
      </c>
      <c r="H291" s="196">
        <v>39.46</v>
      </c>
      <c r="I291" s="196">
        <v>8278.83</v>
      </c>
      <c r="J291" s="198"/>
      <c r="K291" s="198">
        <f t="shared" si="33"/>
        <v>39.46</v>
      </c>
      <c r="L291" s="199">
        <f t="shared" si="34"/>
        <v>0</v>
      </c>
      <c r="M291" s="200">
        <f t="shared" si="35"/>
        <v>209.803</v>
      </c>
      <c r="N291" s="200">
        <f t="shared" si="36"/>
        <v>39.46</v>
      </c>
      <c r="O291" s="201">
        <f t="shared" si="37"/>
        <v>8278.83</v>
      </c>
    </row>
    <row r="292" spans="2:15" ht="36" x14ac:dyDescent="0.25">
      <c r="B292" s="191" t="s">
        <v>126</v>
      </c>
      <c r="C292" s="191" t="s">
        <v>113</v>
      </c>
      <c r="D292" s="192" t="s">
        <v>351</v>
      </c>
      <c r="E292" s="193" t="s">
        <v>352</v>
      </c>
      <c r="F292" s="194" t="s">
        <v>46</v>
      </c>
      <c r="G292" s="195">
        <v>4.62</v>
      </c>
      <c r="H292" s="196">
        <v>77.599999999999994</v>
      </c>
      <c r="I292" s="196">
        <v>358.51</v>
      </c>
      <c r="J292" s="198"/>
      <c r="K292" s="198">
        <f t="shared" si="33"/>
        <v>77.599999999999994</v>
      </c>
      <c r="L292" s="199">
        <f t="shared" si="34"/>
        <v>0</v>
      </c>
      <c r="M292" s="200">
        <f t="shared" si="35"/>
        <v>4.62</v>
      </c>
      <c r="N292" s="200">
        <f t="shared" si="36"/>
        <v>77.599999999999994</v>
      </c>
      <c r="O292" s="201">
        <f t="shared" si="37"/>
        <v>358.51</v>
      </c>
    </row>
    <row r="293" spans="2:15" ht="24" x14ac:dyDescent="0.25">
      <c r="B293" s="191" t="s">
        <v>127</v>
      </c>
      <c r="C293" s="191" t="s">
        <v>113</v>
      </c>
      <c r="D293" s="192" t="s">
        <v>67</v>
      </c>
      <c r="E293" s="193" t="s">
        <v>68</v>
      </c>
      <c r="F293" s="194" t="s">
        <v>46</v>
      </c>
      <c r="G293" s="195">
        <v>333.06099999999998</v>
      </c>
      <c r="H293" s="196">
        <v>55.24</v>
      </c>
      <c r="I293" s="196">
        <v>18398.29</v>
      </c>
      <c r="J293" s="198">
        <v>-114.43799999999999</v>
      </c>
      <c r="K293" s="198">
        <f t="shared" si="33"/>
        <v>55.24</v>
      </c>
      <c r="L293" s="199">
        <f t="shared" si="34"/>
        <v>-6321.56</v>
      </c>
      <c r="M293" s="200">
        <f t="shared" si="35"/>
        <v>218.62299999999999</v>
      </c>
      <c r="N293" s="200">
        <f t="shared" si="36"/>
        <v>55.24</v>
      </c>
      <c r="O293" s="201">
        <f t="shared" si="37"/>
        <v>12076.73</v>
      </c>
    </row>
    <row r="294" spans="2:15" ht="48" x14ac:dyDescent="0.25">
      <c r="B294" s="191" t="s">
        <v>66</v>
      </c>
      <c r="C294" s="191" t="s">
        <v>113</v>
      </c>
      <c r="D294" s="192" t="s">
        <v>128</v>
      </c>
      <c r="E294" s="193" t="s">
        <v>129</v>
      </c>
      <c r="F294" s="194" t="s">
        <v>130</v>
      </c>
      <c r="G294" s="195">
        <v>13.2</v>
      </c>
      <c r="H294" s="196">
        <v>170.98</v>
      </c>
      <c r="I294" s="196">
        <v>2256.94</v>
      </c>
      <c r="J294" s="198"/>
      <c r="K294" s="198">
        <f t="shared" si="33"/>
        <v>170.98</v>
      </c>
      <c r="L294" s="199">
        <f t="shared" si="34"/>
        <v>0</v>
      </c>
      <c r="M294" s="200">
        <f t="shared" si="35"/>
        <v>13.2</v>
      </c>
      <c r="N294" s="200">
        <f t="shared" si="36"/>
        <v>170.98</v>
      </c>
      <c r="O294" s="201">
        <f t="shared" si="37"/>
        <v>2256.94</v>
      </c>
    </row>
    <row r="295" spans="2:15" ht="48" x14ac:dyDescent="0.25">
      <c r="B295" s="191" t="s">
        <v>133</v>
      </c>
      <c r="C295" s="191" t="s">
        <v>113</v>
      </c>
      <c r="D295" s="192" t="s">
        <v>131</v>
      </c>
      <c r="E295" s="193" t="s">
        <v>132</v>
      </c>
      <c r="F295" s="194" t="s">
        <v>130</v>
      </c>
      <c r="G295" s="195">
        <v>5.5</v>
      </c>
      <c r="H295" s="196">
        <v>147.30000000000001</v>
      </c>
      <c r="I295" s="196">
        <v>810.15</v>
      </c>
      <c r="J295" s="198"/>
      <c r="K295" s="198">
        <f t="shared" si="33"/>
        <v>147.30000000000001</v>
      </c>
      <c r="L295" s="199">
        <f t="shared" si="34"/>
        <v>0</v>
      </c>
      <c r="M295" s="200">
        <f t="shared" si="35"/>
        <v>5.5</v>
      </c>
      <c r="N295" s="200">
        <f t="shared" si="36"/>
        <v>147.30000000000001</v>
      </c>
      <c r="O295" s="201">
        <f t="shared" si="37"/>
        <v>810.15</v>
      </c>
    </row>
    <row r="296" spans="2:15" ht="24" x14ac:dyDescent="0.25">
      <c r="B296" s="191" t="s">
        <v>136</v>
      </c>
      <c r="C296" s="191" t="s">
        <v>113</v>
      </c>
      <c r="D296" s="192" t="s">
        <v>134</v>
      </c>
      <c r="E296" s="193" t="s">
        <v>135</v>
      </c>
      <c r="F296" s="194" t="s">
        <v>81</v>
      </c>
      <c r="G296" s="195">
        <v>65.930000000000007</v>
      </c>
      <c r="H296" s="196">
        <v>257.77999999999997</v>
      </c>
      <c r="I296" s="196">
        <v>16995.439999999999</v>
      </c>
      <c r="J296" s="198"/>
      <c r="K296" s="198">
        <f t="shared" si="33"/>
        <v>257.77999999999997</v>
      </c>
      <c r="L296" s="199">
        <f t="shared" si="34"/>
        <v>0</v>
      </c>
      <c r="M296" s="200">
        <f t="shared" si="35"/>
        <v>65.930000000000007</v>
      </c>
      <c r="N296" s="200">
        <f t="shared" si="36"/>
        <v>257.77999999999997</v>
      </c>
      <c r="O296" s="201">
        <f t="shared" si="37"/>
        <v>16995.439999999999</v>
      </c>
    </row>
    <row r="297" spans="2:15" ht="24" x14ac:dyDescent="0.25">
      <c r="B297" s="191" t="s">
        <v>139</v>
      </c>
      <c r="C297" s="191" t="s">
        <v>113</v>
      </c>
      <c r="D297" s="192" t="s">
        <v>137</v>
      </c>
      <c r="E297" s="193" t="s">
        <v>138</v>
      </c>
      <c r="F297" s="194" t="s">
        <v>81</v>
      </c>
      <c r="G297" s="195">
        <v>93.62</v>
      </c>
      <c r="H297" s="196">
        <v>234.11</v>
      </c>
      <c r="I297" s="196">
        <v>21917.38</v>
      </c>
      <c r="J297" s="198"/>
      <c r="K297" s="198">
        <f t="shared" si="33"/>
        <v>234.11</v>
      </c>
      <c r="L297" s="199">
        <f t="shared" si="34"/>
        <v>0</v>
      </c>
      <c r="M297" s="200">
        <f t="shared" si="35"/>
        <v>93.62</v>
      </c>
      <c r="N297" s="200">
        <f t="shared" si="36"/>
        <v>234.11</v>
      </c>
      <c r="O297" s="201">
        <f t="shared" si="37"/>
        <v>21917.38</v>
      </c>
    </row>
    <row r="298" spans="2:15" ht="24" x14ac:dyDescent="0.25">
      <c r="B298" s="191" t="s">
        <v>78</v>
      </c>
      <c r="C298" s="191" t="s">
        <v>113</v>
      </c>
      <c r="D298" s="192" t="s">
        <v>140</v>
      </c>
      <c r="E298" s="193" t="s">
        <v>141</v>
      </c>
      <c r="F298" s="194" t="s">
        <v>81</v>
      </c>
      <c r="G298" s="195">
        <v>176.24</v>
      </c>
      <c r="H298" s="196">
        <v>257.77999999999997</v>
      </c>
      <c r="I298" s="196">
        <v>45431.15</v>
      </c>
      <c r="J298" s="198"/>
      <c r="K298" s="198">
        <f t="shared" si="33"/>
        <v>257.77999999999997</v>
      </c>
      <c r="L298" s="199">
        <f t="shared" si="34"/>
        <v>0</v>
      </c>
      <c r="M298" s="200">
        <f t="shared" si="35"/>
        <v>176.24</v>
      </c>
      <c r="N298" s="200">
        <f t="shared" si="36"/>
        <v>257.77999999999997</v>
      </c>
      <c r="O298" s="201">
        <f t="shared" si="37"/>
        <v>45431.15</v>
      </c>
    </row>
    <row r="299" spans="2:15" ht="24" x14ac:dyDescent="0.25">
      <c r="B299" s="191" t="s">
        <v>144</v>
      </c>
      <c r="C299" s="191" t="s">
        <v>113</v>
      </c>
      <c r="D299" s="192" t="s">
        <v>142</v>
      </c>
      <c r="E299" s="193" t="s">
        <v>143</v>
      </c>
      <c r="F299" s="194" t="s">
        <v>81</v>
      </c>
      <c r="G299" s="195">
        <v>198.24</v>
      </c>
      <c r="H299" s="196">
        <v>315.64999999999998</v>
      </c>
      <c r="I299" s="196">
        <v>62574.46</v>
      </c>
      <c r="J299" s="198"/>
      <c r="K299" s="198">
        <f t="shared" si="33"/>
        <v>315.64999999999998</v>
      </c>
      <c r="L299" s="199">
        <f t="shared" si="34"/>
        <v>0</v>
      </c>
      <c r="M299" s="200">
        <f t="shared" si="35"/>
        <v>198.24</v>
      </c>
      <c r="N299" s="200">
        <f t="shared" si="36"/>
        <v>315.64999999999998</v>
      </c>
      <c r="O299" s="201">
        <f t="shared" si="37"/>
        <v>62574.46</v>
      </c>
    </row>
    <row r="300" spans="2:15" ht="24" x14ac:dyDescent="0.25">
      <c r="B300" s="191" t="s">
        <v>147</v>
      </c>
      <c r="C300" s="191" t="s">
        <v>113</v>
      </c>
      <c r="D300" s="192" t="s">
        <v>145</v>
      </c>
      <c r="E300" s="193" t="s">
        <v>146</v>
      </c>
      <c r="F300" s="194" t="s">
        <v>46</v>
      </c>
      <c r="G300" s="195">
        <v>1017.24</v>
      </c>
      <c r="H300" s="196">
        <v>69.709999999999994</v>
      </c>
      <c r="I300" s="196">
        <v>70911.8</v>
      </c>
      <c r="J300" s="198"/>
      <c r="K300" s="198">
        <f t="shared" si="33"/>
        <v>69.709999999999994</v>
      </c>
      <c r="L300" s="199">
        <f t="shared" si="34"/>
        <v>0</v>
      </c>
      <c r="M300" s="200">
        <f t="shared" si="35"/>
        <v>1017.24</v>
      </c>
      <c r="N300" s="200">
        <f t="shared" si="36"/>
        <v>69.709999999999994</v>
      </c>
      <c r="O300" s="201">
        <f t="shared" si="37"/>
        <v>70911.8</v>
      </c>
    </row>
    <row r="301" spans="2:15" ht="24" x14ac:dyDescent="0.25">
      <c r="B301" s="191" t="s">
        <v>150</v>
      </c>
      <c r="C301" s="191" t="s">
        <v>113</v>
      </c>
      <c r="D301" s="192" t="s">
        <v>148</v>
      </c>
      <c r="E301" s="193" t="s">
        <v>149</v>
      </c>
      <c r="F301" s="194" t="s">
        <v>46</v>
      </c>
      <c r="G301" s="195">
        <v>1017.24</v>
      </c>
      <c r="H301" s="196">
        <v>80.23</v>
      </c>
      <c r="I301" s="196">
        <v>81613.17</v>
      </c>
      <c r="J301" s="198"/>
      <c r="K301" s="198">
        <f t="shared" si="33"/>
        <v>80.23</v>
      </c>
      <c r="L301" s="199">
        <f t="shared" si="34"/>
        <v>0</v>
      </c>
      <c r="M301" s="200">
        <f t="shared" si="35"/>
        <v>1017.24</v>
      </c>
      <c r="N301" s="200">
        <f t="shared" si="36"/>
        <v>80.23</v>
      </c>
      <c r="O301" s="201">
        <f t="shared" si="37"/>
        <v>81613.17</v>
      </c>
    </row>
    <row r="302" spans="2:15" ht="36" x14ac:dyDescent="0.25">
      <c r="B302" s="191" t="s">
        <v>153</v>
      </c>
      <c r="C302" s="191" t="s">
        <v>113</v>
      </c>
      <c r="D302" s="192" t="s">
        <v>151</v>
      </c>
      <c r="E302" s="193" t="s">
        <v>152</v>
      </c>
      <c r="F302" s="194" t="s">
        <v>81</v>
      </c>
      <c r="G302" s="195">
        <v>280.86599999999999</v>
      </c>
      <c r="H302" s="196">
        <v>13.15</v>
      </c>
      <c r="I302" s="196">
        <v>3693.39</v>
      </c>
      <c r="J302" s="198"/>
      <c r="K302" s="198">
        <f t="shared" si="33"/>
        <v>13.15</v>
      </c>
      <c r="L302" s="199">
        <f t="shared" si="34"/>
        <v>0</v>
      </c>
      <c r="M302" s="200">
        <f t="shared" si="35"/>
        <v>280.86599999999999</v>
      </c>
      <c r="N302" s="200">
        <f t="shared" si="36"/>
        <v>13.15</v>
      </c>
      <c r="O302" s="201">
        <f t="shared" si="37"/>
        <v>3693.39</v>
      </c>
    </row>
    <row r="303" spans="2:15" ht="36" x14ac:dyDescent="0.25">
      <c r="B303" s="191" t="s">
        <v>156</v>
      </c>
      <c r="C303" s="191" t="s">
        <v>113</v>
      </c>
      <c r="D303" s="192" t="s">
        <v>154</v>
      </c>
      <c r="E303" s="193" t="s">
        <v>155</v>
      </c>
      <c r="F303" s="194" t="s">
        <v>81</v>
      </c>
      <c r="G303" s="195">
        <v>756.11</v>
      </c>
      <c r="H303" s="196">
        <v>185.5</v>
      </c>
      <c r="I303" s="196">
        <v>140258.41</v>
      </c>
      <c r="J303" s="198"/>
      <c r="K303" s="198">
        <f t="shared" si="33"/>
        <v>185.5</v>
      </c>
      <c r="L303" s="199">
        <f t="shared" si="34"/>
        <v>0</v>
      </c>
      <c r="M303" s="200">
        <f t="shared" si="35"/>
        <v>756.11</v>
      </c>
      <c r="N303" s="200">
        <f t="shared" si="36"/>
        <v>185.5</v>
      </c>
      <c r="O303" s="201">
        <f t="shared" si="37"/>
        <v>140258.41</v>
      </c>
    </row>
    <row r="304" spans="2:15" ht="24" x14ac:dyDescent="0.25">
      <c r="B304" s="191" t="s">
        <v>159</v>
      </c>
      <c r="C304" s="191" t="s">
        <v>113</v>
      </c>
      <c r="D304" s="192" t="s">
        <v>157</v>
      </c>
      <c r="E304" s="193" t="s">
        <v>158</v>
      </c>
      <c r="F304" s="194" t="s">
        <v>81</v>
      </c>
      <c r="G304" s="195">
        <v>468.11</v>
      </c>
      <c r="H304" s="196">
        <v>44.72</v>
      </c>
      <c r="I304" s="196">
        <v>20933.88</v>
      </c>
      <c r="J304" s="198"/>
      <c r="K304" s="198">
        <f t="shared" si="33"/>
        <v>44.72</v>
      </c>
      <c r="L304" s="199">
        <f t="shared" si="34"/>
        <v>0</v>
      </c>
      <c r="M304" s="200">
        <f t="shared" si="35"/>
        <v>468.11</v>
      </c>
      <c r="N304" s="200">
        <f t="shared" si="36"/>
        <v>44.72</v>
      </c>
      <c r="O304" s="201">
        <f t="shared" si="37"/>
        <v>20933.88</v>
      </c>
    </row>
    <row r="305" spans="2:15" ht="36" x14ac:dyDescent="0.25">
      <c r="B305" s="191" t="s">
        <v>162</v>
      </c>
      <c r="C305" s="191" t="s">
        <v>113</v>
      </c>
      <c r="D305" s="192" t="s">
        <v>160</v>
      </c>
      <c r="E305" s="193" t="s">
        <v>161</v>
      </c>
      <c r="F305" s="194" t="s">
        <v>81</v>
      </c>
      <c r="G305" s="195">
        <v>178.1</v>
      </c>
      <c r="H305" s="196">
        <v>247.39</v>
      </c>
      <c r="I305" s="196">
        <v>44060.160000000003</v>
      </c>
      <c r="J305" s="198"/>
      <c r="K305" s="198">
        <f t="shared" si="33"/>
        <v>247.39</v>
      </c>
      <c r="L305" s="199">
        <f t="shared" si="34"/>
        <v>0</v>
      </c>
      <c r="M305" s="200">
        <f t="shared" si="35"/>
        <v>178.1</v>
      </c>
      <c r="N305" s="200">
        <f t="shared" si="36"/>
        <v>247.39</v>
      </c>
      <c r="O305" s="201">
        <f t="shared" si="37"/>
        <v>44060.160000000003</v>
      </c>
    </row>
    <row r="306" spans="2:15" x14ac:dyDescent="0.25">
      <c r="B306" s="191" t="s">
        <v>165</v>
      </c>
      <c r="C306" s="191" t="s">
        <v>113</v>
      </c>
      <c r="D306" s="192" t="s">
        <v>163</v>
      </c>
      <c r="E306" s="193" t="s">
        <v>164</v>
      </c>
      <c r="F306" s="194" t="s">
        <v>81</v>
      </c>
      <c r="G306" s="195">
        <v>178.1</v>
      </c>
      <c r="H306" s="196">
        <v>11.84</v>
      </c>
      <c r="I306" s="196">
        <v>2108.6999999999998</v>
      </c>
      <c r="J306" s="198"/>
      <c r="K306" s="198">
        <f t="shared" si="33"/>
        <v>11.84</v>
      </c>
      <c r="L306" s="199">
        <f t="shared" si="34"/>
        <v>0</v>
      </c>
      <c r="M306" s="200">
        <f t="shared" si="35"/>
        <v>178.1</v>
      </c>
      <c r="N306" s="200">
        <f t="shared" si="36"/>
        <v>11.84</v>
      </c>
      <c r="O306" s="201">
        <f t="shared" si="37"/>
        <v>2108.6999999999998</v>
      </c>
    </row>
    <row r="307" spans="2:15" ht="24" x14ac:dyDescent="0.25">
      <c r="B307" s="191" t="s">
        <v>168</v>
      </c>
      <c r="C307" s="191" t="s">
        <v>113</v>
      </c>
      <c r="D307" s="192" t="s">
        <v>166</v>
      </c>
      <c r="E307" s="193" t="s">
        <v>167</v>
      </c>
      <c r="F307" s="194" t="s">
        <v>65</v>
      </c>
      <c r="G307" s="195">
        <v>284.63099999999997</v>
      </c>
      <c r="H307" s="196">
        <v>116</v>
      </c>
      <c r="I307" s="196">
        <v>33017.199999999997</v>
      </c>
      <c r="J307" s="198"/>
      <c r="K307" s="198">
        <f t="shared" si="33"/>
        <v>116</v>
      </c>
      <c r="L307" s="199">
        <f t="shared" si="34"/>
        <v>0</v>
      </c>
      <c r="M307" s="200">
        <f t="shared" si="35"/>
        <v>284.63099999999997</v>
      </c>
      <c r="N307" s="200">
        <f t="shared" si="36"/>
        <v>116</v>
      </c>
      <c r="O307" s="201">
        <f t="shared" si="37"/>
        <v>33017.199999999997</v>
      </c>
    </row>
    <row r="308" spans="2:15" ht="24" x14ac:dyDescent="0.25">
      <c r="B308" s="191" t="s">
        <v>171</v>
      </c>
      <c r="C308" s="191" t="s">
        <v>113</v>
      </c>
      <c r="D308" s="192" t="s">
        <v>169</v>
      </c>
      <c r="E308" s="193" t="s">
        <v>170</v>
      </c>
      <c r="F308" s="194" t="s">
        <v>81</v>
      </c>
      <c r="G308" s="195">
        <v>288</v>
      </c>
      <c r="H308" s="196">
        <v>286.72000000000003</v>
      </c>
      <c r="I308" s="196">
        <v>82575.360000000001</v>
      </c>
      <c r="J308" s="198"/>
      <c r="K308" s="198">
        <f t="shared" si="33"/>
        <v>286.72000000000003</v>
      </c>
      <c r="L308" s="199">
        <f t="shared" si="34"/>
        <v>0</v>
      </c>
      <c r="M308" s="200">
        <f t="shared" si="35"/>
        <v>288</v>
      </c>
      <c r="N308" s="200">
        <f t="shared" si="36"/>
        <v>286.72000000000003</v>
      </c>
      <c r="O308" s="201">
        <f t="shared" si="37"/>
        <v>82575.360000000001</v>
      </c>
    </row>
    <row r="309" spans="2:15" ht="36" x14ac:dyDescent="0.25">
      <c r="B309" s="191" t="s">
        <v>174</v>
      </c>
      <c r="C309" s="191" t="s">
        <v>113</v>
      </c>
      <c r="D309" s="192" t="s">
        <v>172</v>
      </c>
      <c r="E309" s="193" t="s">
        <v>173</v>
      </c>
      <c r="F309" s="194" t="s">
        <v>81</v>
      </c>
      <c r="G309" s="195">
        <v>123.01</v>
      </c>
      <c r="H309" s="196">
        <v>318.27999999999997</v>
      </c>
      <c r="I309" s="196">
        <v>39151.620000000003</v>
      </c>
      <c r="J309" s="198"/>
      <c r="K309" s="198">
        <f t="shared" si="33"/>
        <v>318.27999999999997</v>
      </c>
      <c r="L309" s="199">
        <f t="shared" si="34"/>
        <v>0</v>
      </c>
      <c r="M309" s="200">
        <f t="shared" si="35"/>
        <v>123.01</v>
      </c>
      <c r="N309" s="200">
        <f t="shared" si="36"/>
        <v>318.27999999999997</v>
      </c>
      <c r="O309" s="201">
        <f t="shared" si="37"/>
        <v>39151.620000000003</v>
      </c>
    </row>
    <row r="310" spans="2:15" x14ac:dyDescent="0.25">
      <c r="B310" s="202" t="s">
        <v>179</v>
      </c>
      <c r="C310" s="202" t="s">
        <v>175</v>
      </c>
      <c r="D310" s="203" t="s">
        <v>176</v>
      </c>
      <c r="E310" s="204" t="s">
        <v>177</v>
      </c>
      <c r="F310" s="205" t="s">
        <v>65</v>
      </c>
      <c r="G310" s="206">
        <v>221.41800000000001</v>
      </c>
      <c r="H310" s="207">
        <v>190.76</v>
      </c>
      <c r="I310" s="207">
        <v>42237.7</v>
      </c>
      <c r="J310" s="198"/>
      <c r="K310" s="198">
        <f t="shared" si="33"/>
        <v>190.76</v>
      </c>
      <c r="L310" s="199">
        <f t="shared" si="34"/>
        <v>0</v>
      </c>
      <c r="M310" s="200">
        <f t="shared" si="35"/>
        <v>221.41800000000001</v>
      </c>
      <c r="N310" s="200">
        <f t="shared" si="36"/>
        <v>190.76</v>
      </c>
      <c r="O310" s="201">
        <f t="shared" si="37"/>
        <v>42237.7</v>
      </c>
    </row>
    <row r="311" spans="2:15" x14ac:dyDescent="0.25">
      <c r="B311" s="209"/>
      <c r="C311" s="210" t="s">
        <v>108</v>
      </c>
      <c r="D311" s="211" t="s">
        <v>117</v>
      </c>
      <c r="E311" s="211" t="s">
        <v>178</v>
      </c>
      <c r="F311" s="209"/>
      <c r="G311" s="209"/>
      <c r="H311" s="209"/>
      <c r="I311" s="226">
        <v>7155.35</v>
      </c>
      <c r="J311" s="198"/>
      <c r="K311" s="198">
        <f t="shared" si="33"/>
        <v>0</v>
      </c>
      <c r="L311" s="199">
        <f t="shared" si="34"/>
        <v>0</v>
      </c>
      <c r="M311" s="200">
        <f t="shared" si="35"/>
        <v>0</v>
      </c>
      <c r="N311" s="200">
        <f t="shared" si="36"/>
        <v>0</v>
      </c>
      <c r="O311" s="201">
        <f t="shared" si="37"/>
        <v>0</v>
      </c>
    </row>
    <row r="312" spans="2:15" x14ac:dyDescent="0.25">
      <c r="B312" s="191" t="s">
        <v>183</v>
      </c>
      <c r="C312" s="191" t="s">
        <v>113</v>
      </c>
      <c r="D312" s="192" t="s">
        <v>180</v>
      </c>
      <c r="E312" s="193" t="s">
        <v>181</v>
      </c>
      <c r="F312" s="194" t="s">
        <v>130</v>
      </c>
      <c r="G312" s="195">
        <v>217.62</v>
      </c>
      <c r="H312" s="196">
        <v>32.880000000000003</v>
      </c>
      <c r="I312" s="196">
        <v>7155.35</v>
      </c>
      <c r="J312" s="198"/>
      <c r="K312" s="198">
        <f t="shared" si="33"/>
        <v>32.880000000000003</v>
      </c>
      <c r="L312" s="199">
        <f t="shared" si="34"/>
        <v>0</v>
      </c>
      <c r="M312" s="200">
        <f t="shared" si="35"/>
        <v>217.62</v>
      </c>
      <c r="N312" s="200">
        <f t="shared" si="36"/>
        <v>32.880000000000003</v>
      </c>
      <c r="O312" s="201">
        <f t="shared" si="37"/>
        <v>7155.35</v>
      </c>
    </row>
    <row r="313" spans="2:15" x14ac:dyDescent="0.25">
      <c r="B313" s="209"/>
      <c r="C313" s="210" t="s">
        <v>108</v>
      </c>
      <c r="D313" s="211" t="s">
        <v>120</v>
      </c>
      <c r="E313" s="211" t="s">
        <v>182</v>
      </c>
      <c r="F313" s="209"/>
      <c r="G313" s="209"/>
      <c r="H313" s="209"/>
      <c r="I313" s="226">
        <v>3595.84</v>
      </c>
      <c r="J313" s="198"/>
      <c r="K313" s="198">
        <f t="shared" si="33"/>
        <v>0</v>
      </c>
      <c r="L313" s="199">
        <f t="shared" si="34"/>
        <v>0</v>
      </c>
      <c r="M313" s="200">
        <f t="shared" si="35"/>
        <v>0</v>
      </c>
      <c r="N313" s="200">
        <f t="shared" si="36"/>
        <v>0</v>
      </c>
      <c r="O313" s="201">
        <f t="shared" si="37"/>
        <v>0</v>
      </c>
    </row>
    <row r="314" spans="2:15" x14ac:dyDescent="0.25">
      <c r="B314" s="191" t="s">
        <v>186</v>
      </c>
      <c r="C314" s="191" t="s">
        <v>113</v>
      </c>
      <c r="D314" s="192" t="s">
        <v>184</v>
      </c>
      <c r="E314" s="193" t="s">
        <v>185</v>
      </c>
      <c r="F314" s="194" t="s">
        <v>53</v>
      </c>
      <c r="G314" s="195">
        <v>8</v>
      </c>
      <c r="H314" s="196">
        <v>122.32</v>
      </c>
      <c r="I314" s="196">
        <v>978.56</v>
      </c>
      <c r="J314" s="198"/>
      <c r="K314" s="198">
        <f t="shared" si="33"/>
        <v>122.32</v>
      </c>
      <c r="L314" s="199">
        <f t="shared" si="34"/>
        <v>0</v>
      </c>
      <c r="M314" s="200">
        <f t="shared" si="35"/>
        <v>8</v>
      </c>
      <c r="N314" s="200">
        <f t="shared" si="36"/>
        <v>122.32</v>
      </c>
      <c r="O314" s="201">
        <f t="shared" si="37"/>
        <v>978.56</v>
      </c>
    </row>
    <row r="315" spans="2:15" x14ac:dyDescent="0.25">
      <c r="B315" s="202" t="s">
        <v>189</v>
      </c>
      <c r="C315" s="202" t="s">
        <v>175</v>
      </c>
      <c r="D315" s="203" t="s">
        <v>187</v>
      </c>
      <c r="E315" s="204" t="s">
        <v>188</v>
      </c>
      <c r="F315" s="205" t="s">
        <v>53</v>
      </c>
      <c r="G315" s="206">
        <v>2</v>
      </c>
      <c r="H315" s="207">
        <v>270.94</v>
      </c>
      <c r="I315" s="207">
        <v>541.88</v>
      </c>
      <c r="J315" s="198"/>
      <c r="K315" s="198">
        <f t="shared" si="33"/>
        <v>270.94</v>
      </c>
      <c r="L315" s="199">
        <f t="shared" si="34"/>
        <v>0</v>
      </c>
      <c r="M315" s="200">
        <f t="shared" si="35"/>
        <v>2</v>
      </c>
      <c r="N315" s="200">
        <f t="shared" si="36"/>
        <v>270.94</v>
      </c>
      <c r="O315" s="201">
        <f t="shared" si="37"/>
        <v>541.88</v>
      </c>
    </row>
    <row r="316" spans="2:15" x14ac:dyDescent="0.25">
      <c r="B316" s="202" t="s">
        <v>192</v>
      </c>
      <c r="C316" s="202" t="s">
        <v>175</v>
      </c>
      <c r="D316" s="203" t="s">
        <v>193</v>
      </c>
      <c r="E316" s="204" t="s">
        <v>194</v>
      </c>
      <c r="F316" s="205" t="s">
        <v>53</v>
      </c>
      <c r="G316" s="206">
        <v>6</v>
      </c>
      <c r="H316" s="207">
        <v>345.9</v>
      </c>
      <c r="I316" s="207">
        <v>2075.4</v>
      </c>
      <c r="J316" s="198"/>
      <c r="K316" s="198">
        <f t="shared" si="33"/>
        <v>345.9</v>
      </c>
      <c r="L316" s="199">
        <f t="shared" si="34"/>
        <v>0</v>
      </c>
      <c r="M316" s="200">
        <f t="shared" si="35"/>
        <v>6</v>
      </c>
      <c r="N316" s="200">
        <f t="shared" si="36"/>
        <v>345.9</v>
      </c>
      <c r="O316" s="201">
        <f t="shared" si="37"/>
        <v>2075.4</v>
      </c>
    </row>
    <row r="317" spans="2:15" x14ac:dyDescent="0.25">
      <c r="B317" s="209"/>
      <c r="C317" s="210" t="s">
        <v>108</v>
      </c>
      <c r="D317" s="211" t="s">
        <v>123</v>
      </c>
      <c r="E317" s="211" t="s">
        <v>43</v>
      </c>
      <c r="F317" s="209"/>
      <c r="G317" s="209"/>
      <c r="H317" s="209"/>
      <c r="I317" s="226">
        <v>343254.39</v>
      </c>
      <c r="J317" s="198"/>
      <c r="K317" s="198">
        <f t="shared" si="33"/>
        <v>0</v>
      </c>
      <c r="L317" s="199">
        <f t="shared" si="34"/>
        <v>0</v>
      </c>
      <c r="M317" s="200">
        <f t="shared" si="35"/>
        <v>0</v>
      </c>
      <c r="N317" s="200">
        <f t="shared" si="36"/>
        <v>0</v>
      </c>
      <c r="O317" s="201">
        <f t="shared" si="37"/>
        <v>0</v>
      </c>
    </row>
    <row r="318" spans="2:15" ht="24" x14ac:dyDescent="0.25">
      <c r="B318" s="191" t="s">
        <v>195</v>
      </c>
      <c r="C318" s="191" t="s">
        <v>113</v>
      </c>
      <c r="D318" s="192" t="s">
        <v>202</v>
      </c>
      <c r="E318" s="193" t="s">
        <v>203</v>
      </c>
      <c r="F318" s="194" t="s">
        <v>46</v>
      </c>
      <c r="G318" s="195">
        <v>209.803</v>
      </c>
      <c r="H318" s="196">
        <v>319.88</v>
      </c>
      <c r="I318" s="196">
        <v>67111.78</v>
      </c>
      <c r="J318" s="198">
        <v>38</v>
      </c>
      <c r="K318" s="198">
        <f t="shared" si="33"/>
        <v>319.88</v>
      </c>
      <c r="L318" s="199">
        <f t="shared" si="34"/>
        <v>12155.44</v>
      </c>
      <c r="M318" s="200">
        <f t="shared" si="35"/>
        <v>247.803</v>
      </c>
      <c r="N318" s="200">
        <f t="shared" si="36"/>
        <v>319.88</v>
      </c>
      <c r="O318" s="201">
        <f t="shared" si="37"/>
        <v>79267.22</v>
      </c>
    </row>
    <row r="319" spans="2:15" ht="24" x14ac:dyDescent="0.25">
      <c r="B319" s="191" t="s">
        <v>198</v>
      </c>
      <c r="C319" s="191" t="s">
        <v>113</v>
      </c>
      <c r="D319" s="192" t="s">
        <v>205</v>
      </c>
      <c r="E319" s="193" t="s">
        <v>206</v>
      </c>
      <c r="F319" s="194" t="s">
        <v>46</v>
      </c>
      <c r="G319" s="195">
        <v>24.959</v>
      </c>
      <c r="H319" s="196">
        <v>251.97</v>
      </c>
      <c r="I319" s="196">
        <v>6288.92</v>
      </c>
      <c r="J319" s="198"/>
      <c r="K319" s="198">
        <f t="shared" si="33"/>
        <v>251.97</v>
      </c>
      <c r="L319" s="199">
        <f t="shared" si="34"/>
        <v>0</v>
      </c>
      <c r="M319" s="200">
        <f t="shared" si="35"/>
        <v>24.959</v>
      </c>
      <c r="N319" s="200">
        <f t="shared" si="36"/>
        <v>251.97</v>
      </c>
      <c r="O319" s="201">
        <f t="shared" si="37"/>
        <v>6288.92</v>
      </c>
    </row>
    <row r="320" spans="2:15" x14ac:dyDescent="0.25">
      <c r="B320" s="191" t="s">
        <v>201</v>
      </c>
      <c r="C320" s="191" t="s">
        <v>113</v>
      </c>
      <c r="D320" s="192" t="s">
        <v>208</v>
      </c>
      <c r="E320" s="193" t="s">
        <v>209</v>
      </c>
      <c r="F320" s="194" t="s">
        <v>46</v>
      </c>
      <c r="G320" s="195">
        <v>214.423</v>
      </c>
      <c r="H320" s="196">
        <v>155.66999999999999</v>
      </c>
      <c r="I320" s="196">
        <v>33379.230000000003</v>
      </c>
      <c r="J320" s="198">
        <v>38</v>
      </c>
      <c r="K320" s="198">
        <f t="shared" si="33"/>
        <v>155.66999999999999</v>
      </c>
      <c r="L320" s="199">
        <f t="shared" si="34"/>
        <v>5915.46</v>
      </c>
      <c r="M320" s="200">
        <f t="shared" si="35"/>
        <v>252.423</v>
      </c>
      <c r="N320" s="200">
        <f t="shared" si="36"/>
        <v>155.66999999999999</v>
      </c>
      <c r="O320" s="201">
        <f t="shared" si="37"/>
        <v>39294.69</v>
      </c>
    </row>
    <row r="321" spans="2:15" ht="24" x14ac:dyDescent="0.25">
      <c r="B321" s="191" t="s">
        <v>204</v>
      </c>
      <c r="C321" s="191" t="s">
        <v>113</v>
      </c>
      <c r="D321" s="192" t="s">
        <v>360</v>
      </c>
      <c r="E321" s="193" t="s">
        <v>361</v>
      </c>
      <c r="F321" s="194" t="s">
        <v>46</v>
      </c>
      <c r="G321" s="195">
        <v>4.62</v>
      </c>
      <c r="H321" s="196">
        <v>420.19</v>
      </c>
      <c r="I321" s="196">
        <v>1941.28</v>
      </c>
      <c r="J321" s="198"/>
      <c r="K321" s="198">
        <f t="shared" si="33"/>
        <v>420.19</v>
      </c>
      <c r="L321" s="199">
        <f t="shared" si="34"/>
        <v>0</v>
      </c>
      <c r="M321" s="200">
        <f t="shared" si="35"/>
        <v>4.62</v>
      </c>
      <c r="N321" s="200">
        <f t="shared" si="36"/>
        <v>420.19</v>
      </c>
      <c r="O321" s="201">
        <f t="shared" si="37"/>
        <v>1941.28</v>
      </c>
    </row>
    <row r="322" spans="2:15" ht="24" x14ac:dyDescent="0.25">
      <c r="B322" s="191" t="s">
        <v>207</v>
      </c>
      <c r="C322" s="191" t="s">
        <v>113</v>
      </c>
      <c r="D322" s="192" t="s">
        <v>362</v>
      </c>
      <c r="E322" s="193" t="s">
        <v>331</v>
      </c>
      <c r="F322" s="194" t="s">
        <v>46</v>
      </c>
      <c r="G322" s="195">
        <v>4.62</v>
      </c>
      <c r="H322" s="196">
        <v>315.11</v>
      </c>
      <c r="I322" s="196">
        <v>1455.81</v>
      </c>
      <c r="J322" s="198"/>
      <c r="K322" s="198">
        <f t="shared" si="33"/>
        <v>315.11</v>
      </c>
      <c r="L322" s="199">
        <f t="shared" si="34"/>
        <v>0</v>
      </c>
      <c r="M322" s="200">
        <f t="shared" si="35"/>
        <v>4.62</v>
      </c>
      <c r="N322" s="200">
        <f t="shared" si="36"/>
        <v>315.11</v>
      </c>
      <c r="O322" s="201">
        <f t="shared" si="37"/>
        <v>1455.81</v>
      </c>
    </row>
    <row r="323" spans="2:15" x14ac:dyDescent="0.25">
      <c r="B323" s="191" t="s">
        <v>210</v>
      </c>
      <c r="C323" s="191" t="s">
        <v>113</v>
      </c>
      <c r="D323" s="192" t="s">
        <v>212</v>
      </c>
      <c r="E323" s="193" t="s">
        <v>213</v>
      </c>
      <c r="F323" s="194" t="s">
        <v>46</v>
      </c>
      <c r="G323" s="195">
        <v>333.06099999999998</v>
      </c>
      <c r="H323" s="196">
        <v>18.04</v>
      </c>
      <c r="I323" s="196">
        <v>6008.42</v>
      </c>
      <c r="J323" s="198">
        <v>-324.24099999999999</v>
      </c>
      <c r="K323" s="198">
        <f t="shared" si="33"/>
        <v>18.04</v>
      </c>
      <c r="L323" s="199">
        <f t="shared" si="34"/>
        <v>-5849.31</v>
      </c>
      <c r="M323" s="200">
        <f t="shared" si="35"/>
        <v>8.8199999999999932</v>
      </c>
      <c r="N323" s="200">
        <f t="shared" si="36"/>
        <v>18.04</v>
      </c>
      <c r="O323" s="201">
        <f t="shared" si="37"/>
        <v>159.11000000000001</v>
      </c>
    </row>
    <row r="324" spans="2:15" ht="24" x14ac:dyDescent="0.25">
      <c r="B324" s="191" t="s">
        <v>211</v>
      </c>
      <c r="C324" s="191" t="s">
        <v>113</v>
      </c>
      <c r="D324" s="192" t="s">
        <v>73</v>
      </c>
      <c r="E324" s="193" t="s">
        <v>74</v>
      </c>
      <c r="F324" s="194" t="s">
        <v>46</v>
      </c>
      <c r="G324" s="195">
        <v>324.24099999999999</v>
      </c>
      <c r="H324" s="196">
        <v>396.71</v>
      </c>
      <c r="I324" s="196">
        <v>128629.65</v>
      </c>
      <c r="J324" s="198">
        <v>-324.24099999999999</v>
      </c>
      <c r="K324" s="198">
        <f t="shared" si="33"/>
        <v>396.71</v>
      </c>
      <c r="L324" s="199">
        <f t="shared" si="34"/>
        <v>-128629.65</v>
      </c>
      <c r="M324" s="200">
        <f t="shared" si="35"/>
        <v>0</v>
      </c>
      <c r="N324" s="200">
        <f t="shared" si="36"/>
        <v>396.71</v>
      </c>
      <c r="O324" s="201">
        <f t="shared" si="37"/>
        <v>0</v>
      </c>
    </row>
    <row r="325" spans="2:15" ht="24" x14ac:dyDescent="0.25">
      <c r="B325" s="191" t="s">
        <v>214</v>
      </c>
      <c r="C325" s="191" t="s">
        <v>113</v>
      </c>
      <c r="D325" s="192" t="s">
        <v>363</v>
      </c>
      <c r="E325" s="193" t="s">
        <v>364</v>
      </c>
      <c r="F325" s="194" t="s">
        <v>46</v>
      </c>
      <c r="G325" s="195">
        <v>8.82</v>
      </c>
      <c r="H325" s="196">
        <v>396.71</v>
      </c>
      <c r="I325" s="196">
        <v>3498.98</v>
      </c>
      <c r="J325" s="198"/>
      <c r="K325" s="198">
        <f t="shared" si="33"/>
        <v>396.71</v>
      </c>
      <c r="L325" s="199">
        <f t="shared" si="34"/>
        <v>0</v>
      </c>
      <c r="M325" s="200">
        <f t="shared" si="35"/>
        <v>8.82</v>
      </c>
      <c r="N325" s="200">
        <f t="shared" si="36"/>
        <v>396.71</v>
      </c>
      <c r="O325" s="201">
        <f t="shared" si="37"/>
        <v>3498.98</v>
      </c>
    </row>
    <row r="326" spans="2:15" ht="24" x14ac:dyDescent="0.25">
      <c r="B326" s="191" t="s">
        <v>215</v>
      </c>
      <c r="C326" s="191" t="s">
        <v>113</v>
      </c>
      <c r="D326" s="192" t="s">
        <v>216</v>
      </c>
      <c r="E326" s="193" t="s">
        <v>217</v>
      </c>
      <c r="F326" s="194" t="s">
        <v>46</v>
      </c>
      <c r="G326" s="195">
        <v>209.803</v>
      </c>
      <c r="H326" s="196">
        <v>443.02</v>
      </c>
      <c r="I326" s="196">
        <v>92946.93</v>
      </c>
      <c r="J326" s="198">
        <v>-209.803</v>
      </c>
      <c r="K326" s="198">
        <f t="shared" si="33"/>
        <v>443.02</v>
      </c>
      <c r="L326" s="199">
        <f t="shared" si="34"/>
        <v>-92946.93</v>
      </c>
      <c r="M326" s="200">
        <f t="shared" si="35"/>
        <v>0</v>
      </c>
      <c r="N326" s="200">
        <f t="shared" si="36"/>
        <v>443.02</v>
      </c>
      <c r="O326" s="201">
        <f t="shared" si="37"/>
        <v>0</v>
      </c>
    </row>
    <row r="327" spans="2:15" ht="24" x14ac:dyDescent="0.25">
      <c r="B327" s="191" t="s">
        <v>218</v>
      </c>
      <c r="C327" s="191" t="s">
        <v>113</v>
      </c>
      <c r="D327" s="192" t="s">
        <v>365</v>
      </c>
      <c r="E327" s="193" t="s">
        <v>366</v>
      </c>
      <c r="F327" s="194" t="s">
        <v>46</v>
      </c>
      <c r="G327" s="195">
        <v>4.62</v>
      </c>
      <c r="H327" s="196">
        <v>431.47</v>
      </c>
      <c r="I327" s="196">
        <v>1993.39</v>
      </c>
      <c r="J327" s="198"/>
      <c r="K327" s="198">
        <f t="shared" si="33"/>
        <v>431.47</v>
      </c>
      <c r="L327" s="199">
        <f t="shared" si="34"/>
        <v>0</v>
      </c>
      <c r="M327" s="200">
        <f t="shared" si="35"/>
        <v>4.62</v>
      </c>
      <c r="N327" s="200">
        <f t="shared" si="36"/>
        <v>431.47</v>
      </c>
      <c r="O327" s="201">
        <f t="shared" si="37"/>
        <v>1993.39</v>
      </c>
    </row>
    <row r="328" spans="2:15" x14ac:dyDescent="0.25">
      <c r="B328" s="209"/>
      <c r="C328" s="210" t="s">
        <v>108</v>
      </c>
      <c r="D328" s="211" t="s">
        <v>66</v>
      </c>
      <c r="E328" s="211" t="s">
        <v>220</v>
      </c>
      <c r="F328" s="209"/>
      <c r="G328" s="209"/>
      <c r="H328" s="209"/>
      <c r="I328" s="226">
        <v>654489.36999999988</v>
      </c>
      <c r="J328" s="198"/>
      <c r="K328" s="198">
        <f t="shared" si="33"/>
        <v>0</v>
      </c>
      <c r="L328" s="199">
        <f t="shared" si="34"/>
        <v>0</v>
      </c>
      <c r="M328" s="200">
        <f t="shared" si="35"/>
        <v>0</v>
      </c>
      <c r="N328" s="200">
        <f t="shared" si="36"/>
        <v>0</v>
      </c>
      <c r="O328" s="201">
        <f t="shared" si="37"/>
        <v>0</v>
      </c>
    </row>
    <row r="329" spans="2:15" ht="24" x14ac:dyDescent="0.25">
      <c r="B329" s="191" t="s">
        <v>219</v>
      </c>
      <c r="C329" s="191" t="s">
        <v>113</v>
      </c>
      <c r="D329" s="192" t="s">
        <v>222</v>
      </c>
      <c r="E329" s="193" t="s">
        <v>223</v>
      </c>
      <c r="F329" s="194" t="s">
        <v>130</v>
      </c>
      <c r="G329" s="195">
        <v>217.62</v>
      </c>
      <c r="H329" s="196">
        <v>552.39</v>
      </c>
      <c r="I329" s="196">
        <v>120211.11</v>
      </c>
      <c r="J329" s="198"/>
      <c r="K329" s="198">
        <f t="shared" si="33"/>
        <v>552.39</v>
      </c>
      <c r="L329" s="199">
        <f t="shared" si="34"/>
        <v>0</v>
      </c>
      <c r="M329" s="200">
        <f t="shared" si="35"/>
        <v>217.62</v>
      </c>
      <c r="N329" s="200">
        <f t="shared" si="36"/>
        <v>552.39</v>
      </c>
      <c r="O329" s="201">
        <f t="shared" si="37"/>
        <v>120211.11</v>
      </c>
    </row>
    <row r="330" spans="2:15" x14ac:dyDescent="0.25">
      <c r="B330" s="202" t="s">
        <v>221</v>
      </c>
      <c r="C330" s="202" t="s">
        <v>175</v>
      </c>
      <c r="D330" s="203" t="s">
        <v>225</v>
      </c>
      <c r="E330" s="204" t="s">
        <v>226</v>
      </c>
      <c r="F330" s="205" t="s">
        <v>130</v>
      </c>
      <c r="G330" s="206">
        <v>220.88399999999999</v>
      </c>
      <c r="H330" s="207">
        <v>1060.07</v>
      </c>
      <c r="I330" s="207">
        <v>234152.5</v>
      </c>
      <c r="J330" s="198"/>
      <c r="K330" s="198">
        <f t="shared" si="33"/>
        <v>1060.07</v>
      </c>
      <c r="L330" s="199">
        <f t="shared" si="34"/>
        <v>0</v>
      </c>
      <c r="M330" s="200">
        <f t="shared" si="35"/>
        <v>220.88399999999999</v>
      </c>
      <c r="N330" s="200">
        <f t="shared" si="36"/>
        <v>1060.07</v>
      </c>
      <c r="O330" s="201">
        <f t="shared" si="37"/>
        <v>234152.5</v>
      </c>
    </row>
    <row r="331" spans="2:15" ht="24" x14ac:dyDescent="0.25">
      <c r="B331" s="191" t="s">
        <v>224</v>
      </c>
      <c r="C331" s="191" t="s">
        <v>113</v>
      </c>
      <c r="D331" s="192" t="s">
        <v>240</v>
      </c>
      <c r="E331" s="193" t="s">
        <v>241</v>
      </c>
      <c r="F331" s="194" t="s">
        <v>53</v>
      </c>
      <c r="G331" s="195">
        <v>13</v>
      </c>
      <c r="H331" s="196">
        <v>260.41000000000003</v>
      </c>
      <c r="I331" s="196">
        <v>3385.33</v>
      </c>
      <c r="J331" s="198"/>
      <c r="K331" s="198">
        <f t="shared" si="33"/>
        <v>260.41000000000003</v>
      </c>
      <c r="L331" s="199">
        <f t="shared" si="34"/>
        <v>0</v>
      </c>
      <c r="M331" s="200">
        <f t="shared" si="35"/>
        <v>13</v>
      </c>
      <c r="N331" s="200">
        <f t="shared" si="36"/>
        <v>260.41000000000003</v>
      </c>
      <c r="O331" s="201">
        <f t="shared" si="37"/>
        <v>3385.33</v>
      </c>
    </row>
    <row r="332" spans="2:15" ht="24" x14ac:dyDescent="0.25">
      <c r="B332" s="202" t="s">
        <v>227</v>
      </c>
      <c r="C332" s="202" t="s">
        <v>175</v>
      </c>
      <c r="D332" s="203" t="s">
        <v>243</v>
      </c>
      <c r="E332" s="204" t="s">
        <v>244</v>
      </c>
      <c r="F332" s="205" t="s">
        <v>53</v>
      </c>
      <c r="G332" s="206">
        <v>13</v>
      </c>
      <c r="H332" s="207">
        <v>1801.85</v>
      </c>
      <c r="I332" s="207">
        <v>23424.05</v>
      </c>
      <c r="J332" s="198"/>
      <c r="K332" s="198">
        <f t="shared" si="33"/>
        <v>1801.85</v>
      </c>
      <c r="L332" s="199">
        <f t="shared" si="34"/>
        <v>0</v>
      </c>
      <c r="M332" s="200">
        <f t="shared" si="35"/>
        <v>13</v>
      </c>
      <c r="N332" s="200">
        <f t="shared" si="36"/>
        <v>1801.85</v>
      </c>
      <c r="O332" s="201">
        <f t="shared" si="37"/>
        <v>23424.05</v>
      </c>
    </row>
    <row r="333" spans="2:15" x14ac:dyDescent="0.25">
      <c r="B333" s="191" t="s">
        <v>230</v>
      </c>
      <c r="C333" s="191" t="s">
        <v>113</v>
      </c>
      <c r="D333" s="192" t="s">
        <v>249</v>
      </c>
      <c r="E333" s="193" t="s">
        <v>250</v>
      </c>
      <c r="F333" s="194" t="s">
        <v>251</v>
      </c>
      <c r="G333" s="195">
        <v>4</v>
      </c>
      <c r="H333" s="196">
        <v>2564.6799999999998</v>
      </c>
      <c r="I333" s="196">
        <v>10258.719999999999</v>
      </c>
      <c r="J333" s="198"/>
      <c r="K333" s="198">
        <f t="shared" si="33"/>
        <v>2564.6799999999998</v>
      </c>
      <c r="L333" s="199">
        <f t="shared" si="34"/>
        <v>0</v>
      </c>
      <c r="M333" s="200">
        <f t="shared" si="35"/>
        <v>4</v>
      </c>
      <c r="N333" s="200">
        <f t="shared" si="36"/>
        <v>2564.6799999999998</v>
      </c>
      <c r="O333" s="201">
        <f t="shared" si="37"/>
        <v>10258.719999999999</v>
      </c>
    </row>
    <row r="334" spans="2:15" x14ac:dyDescent="0.25">
      <c r="B334" s="191" t="s">
        <v>233</v>
      </c>
      <c r="C334" s="191" t="s">
        <v>113</v>
      </c>
      <c r="D334" s="192" t="s">
        <v>253</v>
      </c>
      <c r="E334" s="193" t="s">
        <v>254</v>
      </c>
      <c r="F334" s="194" t="s">
        <v>53</v>
      </c>
      <c r="G334" s="195">
        <v>7</v>
      </c>
      <c r="H334" s="196">
        <v>2016.23</v>
      </c>
      <c r="I334" s="196">
        <v>14113.61</v>
      </c>
      <c r="J334" s="198"/>
      <c r="K334" s="198">
        <f t="shared" si="33"/>
        <v>2016.23</v>
      </c>
      <c r="L334" s="199">
        <f t="shared" si="34"/>
        <v>0</v>
      </c>
      <c r="M334" s="200">
        <f t="shared" si="35"/>
        <v>7</v>
      </c>
      <c r="N334" s="200">
        <f t="shared" si="36"/>
        <v>2016.23</v>
      </c>
      <c r="O334" s="201">
        <f t="shared" si="37"/>
        <v>14113.61</v>
      </c>
    </row>
    <row r="335" spans="2:15" x14ac:dyDescent="0.25">
      <c r="B335" s="202" t="s">
        <v>236</v>
      </c>
      <c r="C335" s="202" t="s">
        <v>175</v>
      </c>
      <c r="D335" s="203" t="s">
        <v>259</v>
      </c>
      <c r="E335" s="204" t="s">
        <v>260</v>
      </c>
      <c r="F335" s="205" t="s">
        <v>53</v>
      </c>
      <c r="G335" s="206">
        <v>5</v>
      </c>
      <c r="H335" s="207">
        <v>14898.16</v>
      </c>
      <c r="I335" s="207">
        <v>74490.8</v>
      </c>
      <c r="J335" s="198"/>
      <c r="K335" s="198">
        <f t="shared" si="33"/>
        <v>14898.16</v>
      </c>
      <c r="L335" s="199">
        <f t="shared" si="34"/>
        <v>0</v>
      </c>
      <c r="M335" s="200">
        <f t="shared" si="35"/>
        <v>5</v>
      </c>
      <c r="N335" s="200">
        <f t="shared" si="36"/>
        <v>14898.16</v>
      </c>
      <c r="O335" s="201">
        <f t="shared" si="37"/>
        <v>74490.8</v>
      </c>
    </row>
    <row r="336" spans="2:15" x14ac:dyDescent="0.25">
      <c r="B336" s="202" t="s">
        <v>239</v>
      </c>
      <c r="C336" s="202" t="s">
        <v>175</v>
      </c>
      <c r="D336" s="203" t="s">
        <v>262</v>
      </c>
      <c r="E336" s="204" t="s">
        <v>263</v>
      </c>
      <c r="F336" s="205" t="s">
        <v>53</v>
      </c>
      <c r="G336" s="206">
        <v>5</v>
      </c>
      <c r="H336" s="207">
        <v>1530.92</v>
      </c>
      <c r="I336" s="207">
        <v>7654.6</v>
      </c>
      <c r="J336" s="198"/>
      <c r="K336" s="198">
        <f t="shared" si="33"/>
        <v>1530.92</v>
      </c>
      <c r="L336" s="199">
        <f t="shared" si="34"/>
        <v>0</v>
      </c>
      <c r="M336" s="200">
        <f t="shared" si="35"/>
        <v>5</v>
      </c>
      <c r="N336" s="200">
        <f t="shared" si="36"/>
        <v>1530.92</v>
      </c>
      <c r="O336" s="201">
        <f t="shared" si="37"/>
        <v>7654.6</v>
      </c>
    </row>
    <row r="337" spans="2:15" x14ac:dyDescent="0.25">
      <c r="B337" s="202" t="s">
        <v>242</v>
      </c>
      <c r="C337" s="202" t="s">
        <v>175</v>
      </c>
      <c r="D337" s="203" t="s">
        <v>265</v>
      </c>
      <c r="E337" s="204" t="s">
        <v>266</v>
      </c>
      <c r="F337" s="205" t="s">
        <v>53</v>
      </c>
      <c r="G337" s="206">
        <v>2</v>
      </c>
      <c r="H337" s="207">
        <v>775.98</v>
      </c>
      <c r="I337" s="207">
        <v>1551.96</v>
      </c>
      <c r="J337" s="198"/>
      <c r="K337" s="198">
        <f t="shared" si="33"/>
        <v>775.98</v>
      </c>
      <c r="L337" s="199">
        <f t="shared" si="34"/>
        <v>0</v>
      </c>
      <c r="M337" s="200">
        <f t="shared" si="35"/>
        <v>2</v>
      </c>
      <c r="N337" s="200">
        <f t="shared" si="36"/>
        <v>775.98</v>
      </c>
      <c r="O337" s="201">
        <f t="shared" si="37"/>
        <v>1551.96</v>
      </c>
    </row>
    <row r="338" spans="2:15" x14ac:dyDescent="0.25">
      <c r="B338" s="202" t="s">
        <v>245</v>
      </c>
      <c r="C338" s="202" t="s">
        <v>175</v>
      </c>
      <c r="D338" s="203" t="s">
        <v>268</v>
      </c>
      <c r="E338" s="204" t="s">
        <v>269</v>
      </c>
      <c r="F338" s="205" t="s">
        <v>53</v>
      </c>
      <c r="G338" s="206">
        <v>5</v>
      </c>
      <c r="H338" s="207">
        <v>1202.1099999999999</v>
      </c>
      <c r="I338" s="207">
        <v>6010.55</v>
      </c>
      <c r="J338" s="198"/>
      <c r="K338" s="198">
        <f t="shared" si="33"/>
        <v>1202.1099999999999</v>
      </c>
      <c r="L338" s="199">
        <f t="shared" si="34"/>
        <v>0</v>
      </c>
      <c r="M338" s="200">
        <f t="shared" si="35"/>
        <v>5</v>
      </c>
      <c r="N338" s="200">
        <f t="shared" si="36"/>
        <v>1202.1099999999999</v>
      </c>
      <c r="O338" s="201">
        <f t="shared" si="37"/>
        <v>6010.55</v>
      </c>
    </row>
    <row r="339" spans="2:15" x14ac:dyDescent="0.25">
      <c r="B339" s="202" t="s">
        <v>248</v>
      </c>
      <c r="C339" s="202" t="s">
        <v>175</v>
      </c>
      <c r="D339" s="203" t="s">
        <v>272</v>
      </c>
      <c r="E339" s="204" t="s">
        <v>273</v>
      </c>
      <c r="F339" s="205" t="s">
        <v>53</v>
      </c>
      <c r="G339" s="206">
        <v>12</v>
      </c>
      <c r="H339" s="207">
        <v>211.75</v>
      </c>
      <c r="I339" s="207">
        <v>2541</v>
      </c>
      <c r="J339" s="198"/>
      <c r="K339" s="198">
        <f t="shared" si="33"/>
        <v>211.75</v>
      </c>
      <c r="L339" s="199">
        <f t="shared" si="34"/>
        <v>0</v>
      </c>
      <c r="M339" s="200">
        <f t="shared" si="35"/>
        <v>12</v>
      </c>
      <c r="N339" s="200">
        <f t="shared" si="36"/>
        <v>211.75</v>
      </c>
      <c r="O339" s="201">
        <f t="shared" si="37"/>
        <v>2541</v>
      </c>
    </row>
    <row r="340" spans="2:15" ht="24" x14ac:dyDescent="0.25">
      <c r="B340" s="191" t="s">
        <v>252</v>
      </c>
      <c r="C340" s="191" t="s">
        <v>113</v>
      </c>
      <c r="D340" s="192" t="s">
        <v>275</v>
      </c>
      <c r="E340" s="193" t="s">
        <v>276</v>
      </c>
      <c r="F340" s="194" t="s">
        <v>53</v>
      </c>
      <c r="G340" s="195">
        <v>5</v>
      </c>
      <c r="H340" s="196">
        <v>5935.59</v>
      </c>
      <c r="I340" s="196">
        <v>29677.95</v>
      </c>
      <c r="J340" s="198"/>
      <c r="K340" s="198">
        <f t="shared" si="33"/>
        <v>5935.59</v>
      </c>
      <c r="L340" s="199">
        <f t="shared" si="34"/>
        <v>0</v>
      </c>
      <c r="M340" s="200">
        <f t="shared" si="35"/>
        <v>5</v>
      </c>
      <c r="N340" s="200">
        <f t="shared" si="36"/>
        <v>5935.59</v>
      </c>
      <c r="O340" s="201">
        <f t="shared" si="37"/>
        <v>29677.95</v>
      </c>
    </row>
    <row r="341" spans="2:15" x14ac:dyDescent="0.25">
      <c r="B341" s="191" t="s">
        <v>255</v>
      </c>
      <c r="C341" s="191" t="s">
        <v>113</v>
      </c>
      <c r="D341" s="192" t="s">
        <v>278</v>
      </c>
      <c r="E341" s="193" t="s">
        <v>279</v>
      </c>
      <c r="F341" s="194" t="s">
        <v>53</v>
      </c>
      <c r="G341" s="195">
        <v>5</v>
      </c>
      <c r="H341" s="196">
        <v>485.32</v>
      </c>
      <c r="I341" s="196">
        <v>2426.6</v>
      </c>
      <c r="J341" s="198"/>
      <c r="K341" s="198">
        <f t="shared" si="33"/>
        <v>485.32</v>
      </c>
      <c r="L341" s="199">
        <f t="shared" si="34"/>
        <v>0</v>
      </c>
      <c r="M341" s="200">
        <f t="shared" si="35"/>
        <v>5</v>
      </c>
      <c r="N341" s="200">
        <f t="shared" si="36"/>
        <v>485.32</v>
      </c>
      <c r="O341" s="201">
        <f t="shared" si="37"/>
        <v>2426.6</v>
      </c>
    </row>
    <row r="342" spans="2:15" x14ac:dyDescent="0.25">
      <c r="B342" s="202" t="s">
        <v>258</v>
      </c>
      <c r="C342" s="202" t="s">
        <v>175</v>
      </c>
      <c r="D342" s="203" t="s">
        <v>281</v>
      </c>
      <c r="E342" s="204" t="s">
        <v>282</v>
      </c>
      <c r="F342" s="205" t="s">
        <v>53</v>
      </c>
      <c r="G342" s="206">
        <v>4</v>
      </c>
      <c r="H342" s="207">
        <v>6510.34</v>
      </c>
      <c r="I342" s="207">
        <v>26041.360000000001</v>
      </c>
      <c r="J342" s="198"/>
      <c r="K342" s="198">
        <f t="shared" si="33"/>
        <v>6510.34</v>
      </c>
      <c r="L342" s="199">
        <f t="shared" si="34"/>
        <v>0</v>
      </c>
      <c r="M342" s="200">
        <f t="shared" si="35"/>
        <v>4</v>
      </c>
      <c r="N342" s="200">
        <f t="shared" si="36"/>
        <v>6510.34</v>
      </c>
      <c r="O342" s="201">
        <f t="shared" si="37"/>
        <v>26041.360000000001</v>
      </c>
    </row>
    <row r="343" spans="2:15" x14ac:dyDescent="0.25">
      <c r="B343" s="202" t="s">
        <v>261</v>
      </c>
      <c r="C343" s="202" t="s">
        <v>175</v>
      </c>
      <c r="D343" s="203" t="s">
        <v>346</v>
      </c>
      <c r="E343" s="204" t="s">
        <v>347</v>
      </c>
      <c r="F343" s="205" t="s">
        <v>53</v>
      </c>
      <c r="G343" s="206">
        <v>1</v>
      </c>
      <c r="H343" s="207">
        <v>6510.34</v>
      </c>
      <c r="I343" s="207">
        <v>6510.34</v>
      </c>
      <c r="J343" s="198"/>
      <c r="K343" s="198">
        <f t="shared" si="33"/>
        <v>6510.34</v>
      </c>
      <c r="L343" s="199">
        <f t="shared" si="34"/>
        <v>0</v>
      </c>
      <c r="M343" s="200">
        <f t="shared" si="35"/>
        <v>1</v>
      </c>
      <c r="N343" s="200">
        <f t="shared" si="36"/>
        <v>6510.34</v>
      </c>
      <c r="O343" s="201">
        <f t="shared" si="37"/>
        <v>6510.34</v>
      </c>
    </row>
    <row r="344" spans="2:15" ht="24" x14ac:dyDescent="0.25">
      <c r="B344" s="191" t="s">
        <v>264</v>
      </c>
      <c r="C344" s="191" t="s">
        <v>113</v>
      </c>
      <c r="D344" s="192" t="s">
        <v>290</v>
      </c>
      <c r="E344" s="193" t="s">
        <v>291</v>
      </c>
      <c r="F344" s="194" t="s">
        <v>81</v>
      </c>
      <c r="G344" s="195">
        <v>29.43</v>
      </c>
      <c r="H344" s="196">
        <v>3059.28</v>
      </c>
      <c r="I344" s="196">
        <v>90034.61</v>
      </c>
      <c r="J344" s="198"/>
      <c r="K344" s="198">
        <f t="shared" si="33"/>
        <v>3059.28</v>
      </c>
      <c r="L344" s="199">
        <f t="shared" si="34"/>
        <v>0</v>
      </c>
      <c r="M344" s="200">
        <f t="shared" si="35"/>
        <v>29.43</v>
      </c>
      <c r="N344" s="200">
        <f t="shared" si="36"/>
        <v>3059.28</v>
      </c>
      <c r="O344" s="201">
        <f t="shared" si="37"/>
        <v>90034.61</v>
      </c>
    </row>
    <row r="345" spans="2:15" x14ac:dyDescent="0.25">
      <c r="B345" s="191" t="s">
        <v>267</v>
      </c>
      <c r="C345" s="191" t="s">
        <v>113</v>
      </c>
      <c r="D345" s="192" t="s">
        <v>302</v>
      </c>
      <c r="E345" s="193" t="s">
        <v>303</v>
      </c>
      <c r="F345" s="194" t="s">
        <v>130</v>
      </c>
      <c r="G345" s="195">
        <v>217.62</v>
      </c>
      <c r="H345" s="196">
        <v>9.2100000000000009</v>
      </c>
      <c r="I345" s="196">
        <v>2004.28</v>
      </c>
      <c r="J345" s="198"/>
      <c r="K345" s="198">
        <f t="shared" si="33"/>
        <v>9.2100000000000009</v>
      </c>
      <c r="L345" s="199">
        <f t="shared" si="34"/>
        <v>0</v>
      </c>
      <c r="M345" s="200">
        <f t="shared" si="35"/>
        <v>217.62</v>
      </c>
      <c r="N345" s="200">
        <f t="shared" si="36"/>
        <v>9.2100000000000009</v>
      </c>
      <c r="O345" s="201">
        <f t="shared" si="37"/>
        <v>2004.28</v>
      </c>
    </row>
    <row r="346" spans="2:15" x14ac:dyDescent="0.25">
      <c r="B346" s="209"/>
      <c r="C346" s="210" t="s">
        <v>108</v>
      </c>
      <c r="D346" s="211" t="s">
        <v>133</v>
      </c>
      <c r="E346" s="211" t="s">
        <v>304</v>
      </c>
      <c r="F346" s="209"/>
      <c r="G346" s="209"/>
      <c r="H346" s="209"/>
      <c r="I346" s="226">
        <v>124672.42000000001</v>
      </c>
      <c r="J346" s="198"/>
      <c r="K346" s="198">
        <f t="shared" si="33"/>
        <v>0</v>
      </c>
      <c r="L346" s="199">
        <f t="shared" si="34"/>
        <v>0</v>
      </c>
      <c r="M346" s="200">
        <f t="shared" si="35"/>
        <v>0</v>
      </c>
      <c r="N346" s="200">
        <f t="shared" si="36"/>
        <v>0</v>
      </c>
      <c r="O346" s="201">
        <f t="shared" si="37"/>
        <v>0</v>
      </c>
    </row>
    <row r="347" spans="2:15" ht="36" x14ac:dyDescent="0.25">
      <c r="B347" s="191" t="s">
        <v>72</v>
      </c>
      <c r="C347" s="191" t="s">
        <v>113</v>
      </c>
      <c r="D347" s="192" t="s">
        <v>306</v>
      </c>
      <c r="E347" s="193" t="s">
        <v>307</v>
      </c>
      <c r="F347" s="194" t="s">
        <v>130</v>
      </c>
      <c r="G347" s="195">
        <v>392.46</v>
      </c>
      <c r="H347" s="196">
        <v>87.65</v>
      </c>
      <c r="I347" s="196">
        <v>34399.120000000003</v>
      </c>
      <c r="J347" s="198">
        <v>-190.73</v>
      </c>
      <c r="K347" s="198">
        <f t="shared" si="33"/>
        <v>87.65</v>
      </c>
      <c r="L347" s="199">
        <f t="shared" si="34"/>
        <v>-16717.48</v>
      </c>
      <c r="M347" s="200">
        <f t="shared" si="35"/>
        <v>201.73</v>
      </c>
      <c r="N347" s="200">
        <f t="shared" si="36"/>
        <v>87.65</v>
      </c>
      <c r="O347" s="201">
        <f t="shared" si="37"/>
        <v>17681.63</v>
      </c>
    </row>
    <row r="348" spans="2:15" ht="24" x14ac:dyDescent="0.25">
      <c r="B348" s="191" t="s">
        <v>271</v>
      </c>
      <c r="C348" s="191" t="s">
        <v>113</v>
      </c>
      <c r="D348" s="192" t="s">
        <v>309</v>
      </c>
      <c r="E348" s="193" t="s">
        <v>310</v>
      </c>
      <c r="F348" s="194" t="s">
        <v>130</v>
      </c>
      <c r="G348" s="195">
        <v>773.92</v>
      </c>
      <c r="H348" s="196">
        <v>32.22</v>
      </c>
      <c r="I348" s="196">
        <v>24935.7</v>
      </c>
      <c r="J348" s="198">
        <v>-381.46</v>
      </c>
      <c r="K348" s="198">
        <f t="shared" si="33"/>
        <v>32.22</v>
      </c>
      <c r="L348" s="199">
        <f t="shared" si="34"/>
        <v>-12290.64</v>
      </c>
      <c r="M348" s="200">
        <f t="shared" si="35"/>
        <v>392.46</v>
      </c>
      <c r="N348" s="200">
        <f t="shared" si="36"/>
        <v>32.22</v>
      </c>
      <c r="O348" s="201">
        <f t="shared" si="37"/>
        <v>12645.06</v>
      </c>
    </row>
    <row r="349" spans="2:15" ht="24" x14ac:dyDescent="0.25">
      <c r="B349" s="191" t="s">
        <v>274</v>
      </c>
      <c r="C349" s="191" t="s">
        <v>113</v>
      </c>
      <c r="D349" s="192" t="s">
        <v>384</v>
      </c>
      <c r="E349" s="193" t="s">
        <v>385</v>
      </c>
      <c r="F349" s="194" t="s">
        <v>130</v>
      </c>
      <c r="G349" s="195">
        <v>8.4</v>
      </c>
      <c r="H349" s="196">
        <v>32.22</v>
      </c>
      <c r="I349" s="196">
        <v>270.64999999999998</v>
      </c>
      <c r="J349" s="198"/>
      <c r="K349" s="198">
        <f t="shared" si="33"/>
        <v>32.22</v>
      </c>
      <c r="L349" s="199">
        <f t="shared" si="34"/>
        <v>0</v>
      </c>
      <c r="M349" s="200">
        <f t="shared" si="35"/>
        <v>8.4</v>
      </c>
      <c r="N349" s="200">
        <f t="shared" si="36"/>
        <v>32.22</v>
      </c>
      <c r="O349" s="201">
        <f t="shared" si="37"/>
        <v>270.64999999999998</v>
      </c>
    </row>
    <row r="350" spans="2:15" x14ac:dyDescent="0.25">
      <c r="B350" s="191" t="s">
        <v>277</v>
      </c>
      <c r="C350" s="191" t="s">
        <v>113</v>
      </c>
      <c r="D350" s="192" t="s">
        <v>312</v>
      </c>
      <c r="E350" s="193" t="s">
        <v>313</v>
      </c>
      <c r="F350" s="194" t="s">
        <v>130</v>
      </c>
      <c r="G350" s="195">
        <v>773.92</v>
      </c>
      <c r="H350" s="196">
        <v>72.34</v>
      </c>
      <c r="I350" s="196">
        <v>55985.37</v>
      </c>
      <c r="J350" s="198">
        <v>-381.46</v>
      </c>
      <c r="K350" s="198">
        <f t="shared" si="33"/>
        <v>72.34</v>
      </c>
      <c r="L350" s="199">
        <f t="shared" si="34"/>
        <v>-27594.82</v>
      </c>
      <c r="M350" s="200">
        <f t="shared" si="35"/>
        <v>392.46</v>
      </c>
      <c r="N350" s="200">
        <f t="shared" si="36"/>
        <v>72.34</v>
      </c>
      <c r="O350" s="201">
        <f t="shared" si="37"/>
        <v>28390.560000000001</v>
      </c>
    </row>
    <row r="351" spans="2:15" x14ac:dyDescent="0.25">
      <c r="B351" s="191" t="s">
        <v>280</v>
      </c>
      <c r="C351" s="191" t="s">
        <v>113</v>
      </c>
      <c r="D351" s="192" t="s">
        <v>388</v>
      </c>
      <c r="E351" s="193" t="s">
        <v>389</v>
      </c>
      <c r="F351" s="194" t="s">
        <v>130</v>
      </c>
      <c r="G351" s="195">
        <v>8.4</v>
      </c>
      <c r="H351" s="196">
        <v>94.7</v>
      </c>
      <c r="I351" s="196">
        <v>795.48</v>
      </c>
      <c r="J351" s="198"/>
      <c r="K351" s="198">
        <f t="shared" ref="K351:K360" si="38">+H351</f>
        <v>94.7</v>
      </c>
      <c r="L351" s="199">
        <f t="shared" ref="L351:L360" si="39">ROUND(J351*K351,2)</f>
        <v>0</v>
      </c>
      <c r="M351" s="200">
        <f t="shared" ref="M351:M360" si="40">+G351+J351</f>
        <v>8.4</v>
      </c>
      <c r="N351" s="200">
        <f t="shared" ref="N351:N360" si="41">+K351</f>
        <v>94.7</v>
      </c>
      <c r="O351" s="201">
        <f t="shared" ref="O351:O360" si="42">ROUND(M351*N351,2)</f>
        <v>795.48</v>
      </c>
    </row>
    <row r="352" spans="2:15" ht="24" x14ac:dyDescent="0.25">
      <c r="B352" s="191" t="s">
        <v>283</v>
      </c>
      <c r="C352" s="191" t="s">
        <v>113</v>
      </c>
      <c r="D352" s="192" t="s">
        <v>315</v>
      </c>
      <c r="E352" s="193" t="s">
        <v>316</v>
      </c>
      <c r="F352" s="194" t="s">
        <v>53</v>
      </c>
      <c r="G352" s="195">
        <v>5</v>
      </c>
      <c r="H352" s="196">
        <v>1657.22</v>
      </c>
      <c r="I352" s="196">
        <v>8286.1</v>
      </c>
      <c r="J352" s="198"/>
      <c r="K352" s="198">
        <f t="shared" si="38"/>
        <v>1657.22</v>
      </c>
      <c r="L352" s="199">
        <f t="shared" si="39"/>
        <v>0</v>
      </c>
      <c r="M352" s="200">
        <f t="shared" si="40"/>
        <v>5</v>
      </c>
      <c r="N352" s="200">
        <f t="shared" si="41"/>
        <v>1657.22</v>
      </c>
      <c r="O352" s="201">
        <f t="shared" si="42"/>
        <v>8286.1</v>
      </c>
    </row>
    <row r="353" spans="2:15" x14ac:dyDescent="0.25">
      <c r="B353" s="209"/>
      <c r="C353" s="210" t="s">
        <v>108</v>
      </c>
      <c r="D353" s="211" t="s">
        <v>317</v>
      </c>
      <c r="E353" s="211" t="s">
        <v>318</v>
      </c>
      <c r="F353" s="209"/>
      <c r="G353" s="209"/>
      <c r="H353" s="209"/>
      <c r="I353" s="226">
        <v>72227.28</v>
      </c>
      <c r="J353" s="198" t="s">
        <v>617</v>
      </c>
      <c r="K353" s="198">
        <f t="shared" si="38"/>
        <v>0</v>
      </c>
      <c r="L353" s="199"/>
      <c r="M353" s="200"/>
      <c r="N353" s="200">
        <f t="shared" si="41"/>
        <v>0</v>
      </c>
      <c r="O353" s="201">
        <f t="shared" si="42"/>
        <v>0</v>
      </c>
    </row>
    <row r="354" spans="2:15" ht="24" x14ac:dyDescent="0.25">
      <c r="B354" s="191" t="s">
        <v>286</v>
      </c>
      <c r="C354" s="191" t="s">
        <v>113</v>
      </c>
      <c r="D354" s="192" t="s">
        <v>320</v>
      </c>
      <c r="E354" s="193" t="s">
        <v>321</v>
      </c>
      <c r="F354" s="194" t="s">
        <v>65</v>
      </c>
      <c r="G354" s="195">
        <v>223.19800000000001</v>
      </c>
      <c r="H354" s="196">
        <v>136.22999999999999</v>
      </c>
      <c r="I354" s="196">
        <v>30406.26</v>
      </c>
      <c r="J354" s="198">
        <v>-13.16</v>
      </c>
      <c r="K354" s="198">
        <f t="shared" si="38"/>
        <v>136.22999999999999</v>
      </c>
      <c r="L354" s="199">
        <f t="shared" si="39"/>
        <v>-1792.79</v>
      </c>
      <c r="M354" s="200">
        <f t="shared" si="40"/>
        <v>210.03800000000001</v>
      </c>
      <c r="N354" s="200">
        <f t="shared" si="41"/>
        <v>136.22999999999999</v>
      </c>
      <c r="O354" s="201">
        <f t="shared" si="42"/>
        <v>28613.48</v>
      </c>
    </row>
    <row r="355" spans="2:15" ht="24" x14ac:dyDescent="0.25">
      <c r="B355" s="191" t="s">
        <v>289</v>
      </c>
      <c r="C355" s="191" t="s">
        <v>113</v>
      </c>
      <c r="D355" s="192" t="s">
        <v>83</v>
      </c>
      <c r="E355" s="193" t="s">
        <v>323</v>
      </c>
      <c r="F355" s="194" t="s">
        <v>65</v>
      </c>
      <c r="G355" s="195">
        <v>64.209000000000003</v>
      </c>
      <c r="H355" s="196">
        <v>257.77999999999997</v>
      </c>
      <c r="I355" s="196">
        <v>16551.8</v>
      </c>
      <c r="J355" s="198">
        <v>-13.16</v>
      </c>
      <c r="K355" s="198">
        <f t="shared" si="38"/>
        <v>257.77999999999997</v>
      </c>
      <c r="L355" s="199">
        <f t="shared" si="39"/>
        <v>-3392.38</v>
      </c>
      <c r="M355" s="200">
        <f t="shared" si="40"/>
        <v>51.049000000000007</v>
      </c>
      <c r="N355" s="200">
        <f t="shared" si="41"/>
        <v>257.77999999999997</v>
      </c>
      <c r="O355" s="201">
        <f t="shared" si="42"/>
        <v>13159.41</v>
      </c>
    </row>
    <row r="356" spans="2:15" ht="24" x14ac:dyDescent="0.25">
      <c r="B356" s="191" t="s">
        <v>292</v>
      </c>
      <c r="C356" s="191" t="s">
        <v>113</v>
      </c>
      <c r="D356" s="192" t="s">
        <v>325</v>
      </c>
      <c r="E356" s="193" t="s">
        <v>167</v>
      </c>
      <c r="F356" s="194" t="s">
        <v>65</v>
      </c>
      <c r="G356" s="195">
        <v>158.989</v>
      </c>
      <c r="H356" s="196">
        <v>154.66999999999999</v>
      </c>
      <c r="I356" s="196">
        <v>24590.83</v>
      </c>
      <c r="J356" s="198"/>
      <c r="K356" s="198">
        <f t="shared" si="38"/>
        <v>154.66999999999999</v>
      </c>
      <c r="L356" s="199">
        <f t="shared" si="39"/>
        <v>0</v>
      </c>
      <c r="M356" s="200">
        <f t="shared" si="40"/>
        <v>158.989</v>
      </c>
      <c r="N356" s="200">
        <f t="shared" si="41"/>
        <v>154.66999999999999</v>
      </c>
      <c r="O356" s="201">
        <f t="shared" si="42"/>
        <v>24590.83</v>
      </c>
    </row>
    <row r="357" spans="2:15" ht="24" x14ac:dyDescent="0.25">
      <c r="B357" s="191" t="s">
        <v>295</v>
      </c>
      <c r="C357" s="191" t="s">
        <v>113</v>
      </c>
      <c r="D357" s="192" t="s">
        <v>395</v>
      </c>
      <c r="E357" s="193" t="s">
        <v>396</v>
      </c>
      <c r="F357" s="194" t="s">
        <v>65</v>
      </c>
      <c r="G357" s="195">
        <v>2.8879999999999999</v>
      </c>
      <c r="H357" s="196">
        <v>80.23</v>
      </c>
      <c r="I357" s="196">
        <v>231.7</v>
      </c>
      <c r="J357" s="198"/>
      <c r="K357" s="198">
        <f t="shared" si="38"/>
        <v>80.23</v>
      </c>
      <c r="L357" s="199">
        <f t="shared" si="39"/>
        <v>0</v>
      </c>
      <c r="M357" s="200">
        <f t="shared" si="40"/>
        <v>2.8879999999999999</v>
      </c>
      <c r="N357" s="200">
        <f t="shared" si="41"/>
        <v>80.23</v>
      </c>
      <c r="O357" s="201">
        <f t="shared" si="42"/>
        <v>231.7</v>
      </c>
    </row>
    <row r="358" spans="2:15" ht="24" x14ac:dyDescent="0.25">
      <c r="B358" s="191" t="s">
        <v>298</v>
      </c>
      <c r="C358" s="191" t="s">
        <v>113</v>
      </c>
      <c r="D358" s="192" t="s">
        <v>398</v>
      </c>
      <c r="E358" s="193" t="s">
        <v>399</v>
      </c>
      <c r="F358" s="194" t="s">
        <v>65</v>
      </c>
      <c r="G358" s="195">
        <v>2.8879999999999999</v>
      </c>
      <c r="H358" s="196">
        <v>154.66999999999999</v>
      </c>
      <c r="I358" s="196">
        <v>446.69</v>
      </c>
      <c r="J358" s="198"/>
      <c r="K358" s="198">
        <f t="shared" si="38"/>
        <v>154.66999999999999</v>
      </c>
      <c r="L358" s="199">
        <f t="shared" si="39"/>
        <v>0</v>
      </c>
      <c r="M358" s="200">
        <f t="shared" si="40"/>
        <v>2.8879999999999999</v>
      </c>
      <c r="N358" s="200">
        <f t="shared" si="41"/>
        <v>154.66999999999999</v>
      </c>
      <c r="O358" s="201">
        <f t="shared" si="42"/>
        <v>446.69</v>
      </c>
    </row>
    <row r="359" spans="2:15" x14ac:dyDescent="0.25">
      <c r="B359" s="209"/>
      <c r="C359" s="210" t="s">
        <v>108</v>
      </c>
      <c r="D359" s="211" t="s">
        <v>326</v>
      </c>
      <c r="E359" s="211" t="s">
        <v>327</v>
      </c>
      <c r="F359" s="209"/>
      <c r="G359" s="209"/>
      <c r="H359" s="209"/>
      <c r="I359" s="226">
        <v>6043.32</v>
      </c>
      <c r="J359" s="198"/>
      <c r="K359" s="198">
        <f t="shared" si="38"/>
        <v>0</v>
      </c>
      <c r="L359" s="199">
        <f t="shared" si="39"/>
        <v>0</v>
      </c>
      <c r="M359" s="200">
        <f t="shared" si="40"/>
        <v>0</v>
      </c>
      <c r="N359" s="200">
        <f t="shared" si="41"/>
        <v>0</v>
      </c>
      <c r="O359" s="201">
        <f t="shared" si="42"/>
        <v>0</v>
      </c>
    </row>
    <row r="360" spans="2:15" ht="24" x14ac:dyDescent="0.25">
      <c r="B360" s="191" t="s">
        <v>301</v>
      </c>
      <c r="C360" s="191" t="s">
        <v>113</v>
      </c>
      <c r="D360" s="192" t="s">
        <v>329</v>
      </c>
      <c r="E360" s="193" t="s">
        <v>330</v>
      </c>
      <c r="F360" s="194" t="s">
        <v>65</v>
      </c>
      <c r="G360" s="195">
        <v>52.817</v>
      </c>
      <c r="H360" s="196">
        <v>114.42</v>
      </c>
      <c r="I360" s="196">
        <v>6043.32</v>
      </c>
      <c r="J360" s="198"/>
      <c r="K360" s="198">
        <f t="shared" si="38"/>
        <v>114.42</v>
      </c>
      <c r="L360" s="199">
        <f t="shared" si="39"/>
        <v>0</v>
      </c>
      <c r="M360" s="200">
        <f t="shared" si="40"/>
        <v>52.817</v>
      </c>
      <c r="N360" s="200">
        <f t="shared" si="41"/>
        <v>114.42</v>
      </c>
      <c r="O360" s="201">
        <f t="shared" si="42"/>
        <v>6043.32</v>
      </c>
    </row>
    <row r="361" spans="2:15" x14ac:dyDescent="0.25">
      <c r="I361"/>
    </row>
    <row r="362" spans="2:15" x14ac:dyDescent="0.25">
      <c r="C362" s="213"/>
      <c r="D362" s="214" t="str">
        <f>CONCATENATE("CELKEM ",B284)</f>
        <v>CELKEM 05 - SO 01.E - Stoka A.1.1</v>
      </c>
      <c r="E362" s="215"/>
      <c r="F362" s="215"/>
      <c r="G362" s="216"/>
      <c r="H362" s="215"/>
      <c r="I362" s="217">
        <v>1966137.94</v>
      </c>
      <c r="J362" s="218"/>
      <c r="K362" s="217"/>
      <c r="L362" s="217">
        <f>ROUND(SUM(L284:L360),2)</f>
        <v>-277464.65999999997</v>
      </c>
      <c r="M362" s="218"/>
      <c r="N362" s="217"/>
      <c r="O362" s="217">
        <f>ROUND(SUM(O284:O360),2)</f>
        <v>1688673.28</v>
      </c>
    </row>
    <row r="364" spans="2:15" ht="15.75" x14ac:dyDescent="0.25">
      <c r="B364" s="179" t="s">
        <v>407</v>
      </c>
      <c r="C364" s="20"/>
      <c r="D364" s="20"/>
      <c r="E364" s="20"/>
      <c r="F364" s="20"/>
      <c r="G364" s="20"/>
      <c r="H364" s="20"/>
      <c r="I364" s="180">
        <v>1154587.6699999995</v>
      </c>
      <c r="J364" s="20"/>
      <c r="K364" s="20"/>
      <c r="L364" s="20"/>
      <c r="M364" s="20"/>
      <c r="N364" s="20"/>
      <c r="O364" s="20"/>
    </row>
    <row r="365" spans="2:15" ht="15.75" x14ac:dyDescent="0.25">
      <c r="B365" s="185"/>
      <c r="C365" s="186" t="s">
        <v>108</v>
      </c>
      <c r="D365" s="187" t="s">
        <v>109</v>
      </c>
      <c r="E365" s="187" t="s">
        <v>110</v>
      </c>
      <c r="F365" s="185"/>
      <c r="G365" s="185"/>
      <c r="H365" s="185"/>
      <c r="I365" s="188">
        <v>1154587.6699999995</v>
      </c>
      <c r="J365" s="185"/>
      <c r="K365" s="185"/>
      <c r="L365" s="185"/>
      <c r="M365" s="185"/>
      <c r="N365" s="185"/>
      <c r="O365" s="185"/>
    </row>
    <row r="366" spans="2:15" x14ac:dyDescent="0.25">
      <c r="B366" s="185"/>
      <c r="C366" s="186" t="s">
        <v>108</v>
      </c>
      <c r="D366" s="189" t="s">
        <v>111</v>
      </c>
      <c r="E366" s="189" t="s">
        <v>112</v>
      </c>
      <c r="F366" s="185"/>
      <c r="G366" s="185"/>
      <c r="H366" s="185"/>
      <c r="I366" s="190">
        <v>413058.94999999995</v>
      </c>
      <c r="J366" s="185"/>
      <c r="K366" s="185"/>
      <c r="L366" s="185"/>
      <c r="M366" s="185"/>
      <c r="N366" s="185"/>
      <c r="O366" s="185"/>
    </row>
    <row r="367" spans="2:15" ht="36" x14ac:dyDescent="0.25">
      <c r="B367" s="191" t="s">
        <v>111</v>
      </c>
      <c r="C367" s="191" t="s">
        <v>113</v>
      </c>
      <c r="D367" s="192" t="s">
        <v>121</v>
      </c>
      <c r="E367" s="193" t="s">
        <v>122</v>
      </c>
      <c r="F367" s="194" t="s">
        <v>46</v>
      </c>
      <c r="G367" s="195">
        <v>138.42400000000001</v>
      </c>
      <c r="H367" s="196">
        <v>26.3</v>
      </c>
      <c r="I367" s="197">
        <v>3640.55</v>
      </c>
      <c r="J367" s="198"/>
      <c r="K367" s="198">
        <f t="shared" ref="K367:K430" si="43">+H367</f>
        <v>26.3</v>
      </c>
      <c r="L367" s="199">
        <f t="shared" ref="L367:L430" si="44">ROUND(J367*K367,2)</f>
        <v>0</v>
      </c>
      <c r="M367" s="200">
        <f t="shared" ref="M367:M430" si="45">+G367+J367</f>
        <v>138.42400000000001</v>
      </c>
      <c r="N367" s="200">
        <f t="shared" ref="N367:N430" si="46">+K367</f>
        <v>26.3</v>
      </c>
      <c r="O367" s="201">
        <f t="shared" ref="O367:O430" si="47">ROUND(M367*N367,2)</f>
        <v>3640.55</v>
      </c>
    </row>
    <row r="368" spans="2:15" ht="36" x14ac:dyDescent="0.25">
      <c r="B368" s="191" t="s">
        <v>114</v>
      </c>
      <c r="C368" s="191" t="s">
        <v>113</v>
      </c>
      <c r="D368" s="192" t="s">
        <v>115</v>
      </c>
      <c r="E368" s="193" t="s">
        <v>116</v>
      </c>
      <c r="F368" s="194" t="s">
        <v>46</v>
      </c>
      <c r="G368" s="195">
        <v>134.79400000000001</v>
      </c>
      <c r="H368" s="196">
        <v>40.770000000000003</v>
      </c>
      <c r="I368" s="197">
        <v>5495.55</v>
      </c>
      <c r="J368" s="198"/>
      <c r="K368" s="198">
        <f t="shared" si="43"/>
        <v>40.770000000000003</v>
      </c>
      <c r="L368" s="199">
        <f t="shared" si="44"/>
        <v>0</v>
      </c>
      <c r="M368" s="200">
        <f t="shared" si="45"/>
        <v>134.79400000000001</v>
      </c>
      <c r="N368" s="200">
        <f t="shared" si="46"/>
        <v>40.770000000000003</v>
      </c>
      <c r="O368" s="201">
        <f t="shared" si="47"/>
        <v>5495.55</v>
      </c>
    </row>
    <row r="369" spans="2:15" ht="36" x14ac:dyDescent="0.25">
      <c r="B369" s="191" t="s">
        <v>117</v>
      </c>
      <c r="C369" s="191" t="s">
        <v>113</v>
      </c>
      <c r="D369" s="192" t="s">
        <v>349</v>
      </c>
      <c r="E369" s="193" t="s">
        <v>350</v>
      </c>
      <c r="F369" s="194" t="s">
        <v>46</v>
      </c>
      <c r="G369" s="195">
        <v>3.63</v>
      </c>
      <c r="H369" s="196">
        <v>519.33000000000004</v>
      </c>
      <c r="I369" s="197">
        <v>1885.17</v>
      </c>
      <c r="J369" s="198"/>
      <c r="K369" s="198">
        <f t="shared" si="43"/>
        <v>519.33000000000004</v>
      </c>
      <c r="L369" s="199">
        <f t="shared" si="44"/>
        <v>0</v>
      </c>
      <c r="M369" s="200">
        <f t="shared" si="45"/>
        <v>3.63</v>
      </c>
      <c r="N369" s="200">
        <f t="shared" si="46"/>
        <v>519.33000000000004</v>
      </c>
      <c r="O369" s="201">
        <f t="shared" si="47"/>
        <v>1885.17</v>
      </c>
    </row>
    <row r="370" spans="2:15" ht="36" x14ac:dyDescent="0.25">
      <c r="B370" s="191" t="s">
        <v>120</v>
      </c>
      <c r="C370" s="191" t="s">
        <v>113</v>
      </c>
      <c r="D370" s="192" t="s">
        <v>124</v>
      </c>
      <c r="E370" s="193" t="s">
        <v>125</v>
      </c>
      <c r="F370" s="194" t="s">
        <v>46</v>
      </c>
      <c r="G370" s="195">
        <v>134.79400000000001</v>
      </c>
      <c r="H370" s="196">
        <v>39.46</v>
      </c>
      <c r="I370" s="197">
        <v>5318.97</v>
      </c>
      <c r="J370" s="198"/>
      <c r="K370" s="198">
        <f t="shared" si="43"/>
        <v>39.46</v>
      </c>
      <c r="L370" s="199">
        <f t="shared" si="44"/>
        <v>0</v>
      </c>
      <c r="M370" s="200">
        <f t="shared" si="45"/>
        <v>134.79400000000001</v>
      </c>
      <c r="N370" s="200">
        <f t="shared" si="46"/>
        <v>39.46</v>
      </c>
      <c r="O370" s="201">
        <f t="shared" si="47"/>
        <v>5318.97</v>
      </c>
    </row>
    <row r="371" spans="2:15" ht="36" x14ac:dyDescent="0.25">
      <c r="B371" s="191" t="s">
        <v>123</v>
      </c>
      <c r="C371" s="191" t="s">
        <v>113</v>
      </c>
      <c r="D371" s="192" t="s">
        <v>351</v>
      </c>
      <c r="E371" s="193" t="s">
        <v>352</v>
      </c>
      <c r="F371" s="194" t="s">
        <v>46</v>
      </c>
      <c r="G371" s="195">
        <v>3.63</v>
      </c>
      <c r="H371" s="196">
        <v>77.599999999999994</v>
      </c>
      <c r="I371" s="197">
        <v>281.69</v>
      </c>
      <c r="J371" s="198"/>
      <c r="K371" s="198">
        <f t="shared" si="43"/>
        <v>77.599999999999994</v>
      </c>
      <c r="L371" s="199">
        <f t="shared" si="44"/>
        <v>0</v>
      </c>
      <c r="M371" s="200">
        <f t="shared" si="45"/>
        <v>3.63</v>
      </c>
      <c r="N371" s="200">
        <f t="shared" si="46"/>
        <v>77.599999999999994</v>
      </c>
      <c r="O371" s="201">
        <f t="shared" si="47"/>
        <v>281.69</v>
      </c>
    </row>
    <row r="372" spans="2:15" ht="24" x14ac:dyDescent="0.25">
      <c r="B372" s="191" t="s">
        <v>126</v>
      </c>
      <c r="C372" s="191" t="s">
        <v>113</v>
      </c>
      <c r="D372" s="192" t="s">
        <v>67</v>
      </c>
      <c r="E372" s="193" t="s">
        <v>68</v>
      </c>
      <c r="F372" s="194" t="s">
        <v>46</v>
      </c>
      <c r="G372" s="195">
        <v>215.24799999999999</v>
      </c>
      <c r="H372" s="196">
        <v>55.24</v>
      </c>
      <c r="I372" s="197">
        <v>11890.3</v>
      </c>
      <c r="J372" s="198">
        <v>-75.965999999999994</v>
      </c>
      <c r="K372" s="198">
        <f t="shared" si="43"/>
        <v>55.24</v>
      </c>
      <c r="L372" s="199">
        <f t="shared" si="44"/>
        <v>-4196.3599999999997</v>
      </c>
      <c r="M372" s="200">
        <f t="shared" si="45"/>
        <v>139.28199999999998</v>
      </c>
      <c r="N372" s="200">
        <f t="shared" si="46"/>
        <v>55.24</v>
      </c>
      <c r="O372" s="201">
        <f t="shared" si="47"/>
        <v>7693.94</v>
      </c>
    </row>
    <row r="373" spans="2:15" ht="48" x14ac:dyDescent="0.25">
      <c r="B373" s="191" t="s">
        <v>127</v>
      </c>
      <c r="C373" s="191" t="s">
        <v>113</v>
      </c>
      <c r="D373" s="192" t="s">
        <v>128</v>
      </c>
      <c r="E373" s="193" t="s">
        <v>129</v>
      </c>
      <c r="F373" s="194" t="s">
        <v>130</v>
      </c>
      <c r="G373" s="195">
        <v>13.2</v>
      </c>
      <c r="H373" s="196">
        <v>170.98</v>
      </c>
      <c r="I373" s="197">
        <v>2256.94</v>
      </c>
      <c r="J373" s="198"/>
      <c r="K373" s="198">
        <f t="shared" si="43"/>
        <v>170.98</v>
      </c>
      <c r="L373" s="199">
        <f t="shared" si="44"/>
        <v>0</v>
      </c>
      <c r="M373" s="200">
        <f t="shared" si="45"/>
        <v>13.2</v>
      </c>
      <c r="N373" s="200">
        <f t="shared" si="46"/>
        <v>170.98</v>
      </c>
      <c r="O373" s="201">
        <f t="shared" si="47"/>
        <v>2256.94</v>
      </c>
    </row>
    <row r="374" spans="2:15" ht="48" x14ac:dyDescent="0.25">
      <c r="B374" s="191" t="s">
        <v>66</v>
      </c>
      <c r="C374" s="191" t="s">
        <v>113</v>
      </c>
      <c r="D374" s="192" t="s">
        <v>131</v>
      </c>
      <c r="E374" s="193" t="s">
        <v>132</v>
      </c>
      <c r="F374" s="194" t="s">
        <v>130</v>
      </c>
      <c r="G374" s="195">
        <v>4.4000000000000004</v>
      </c>
      <c r="H374" s="196">
        <v>147.30000000000001</v>
      </c>
      <c r="I374" s="197">
        <v>648.12</v>
      </c>
      <c r="J374" s="198"/>
      <c r="K374" s="198">
        <f t="shared" si="43"/>
        <v>147.30000000000001</v>
      </c>
      <c r="L374" s="199">
        <f t="shared" si="44"/>
        <v>0</v>
      </c>
      <c r="M374" s="200">
        <f t="shared" si="45"/>
        <v>4.4000000000000004</v>
      </c>
      <c r="N374" s="200">
        <f t="shared" si="46"/>
        <v>147.30000000000001</v>
      </c>
      <c r="O374" s="201">
        <f t="shared" si="47"/>
        <v>648.12</v>
      </c>
    </row>
    <row r="375" spans="2:15" ht="24" x14ac:dyDescent="0.25">
      <c r="B375" s="191" t="s">
        <v>133</v>
      </c>
      <c r="C375" s="191" t="s">
        <v>113</v>
      </c>
      <c r="D375" s="192" t="s">
        <v>134</v>
      </c>
      <c r="E375" s="193" t="s">
        <v>135</v>
      </c>
      <c r="F375" s="194" t="s">
        <v>81</v>
      </c>
      <c r="G375" s="195">
        <v>58.56</v>
      </c>
      <c r="H375" s="196">
        <v>257.77999999999997</v>
      </c>
      <c r="I375" s="197">
        <v>15095.6</v>
      </c>
      <c r="J375" s="198"/>
      <c r="K375" s="198">
        <f t="shared" si="43"/>
        <v>257.77999999999997</v>
      </c>
      <c r="L375" s="199">
        <f t="shared" si="44"/>
        <v>0</v>
      </c>
      <c r="M375" s="200">
        <f t="shared" si="45"/>
        <v>58.56</v>
      </c>
      <c r="N375" s="200">
        <f t="shared" si="46"/>
        <v>257.77999999999997</v>
      </c>
      <c r="O375" s="201">
        <f t="shared" si="47"/>
        <v>15095.6</v>
      </c>
    </row>
    <row r="376" spans="2:15" ht="24" x14ac:dyDescent="0.25">
      <c r="B376" s="191" t="s">
        <v>136</v>
      </c>
      <c r="C376" s="191" t="s">
        <v>113</v>
      </c>
      <c r="D376" s="192" t="s">
        <v>137</v>
      </c>
      <c r="E376" s="193" t="s">
        <v>138</v>
      </c>
      <c r="F376" s="194" t="s">
        <v>81</v>
      </c>
      <c r="G376" s="195">
        <v>48.8</v>
      </c>
      <c r="H376" s="196">
        <v>234.11</v>
      </c>
      <c r="I376" s="197">
        <v>11424.57</v>
      </c>
      <c r="J376" s="198"/>
      <c r="K376" s="198">
        <f t="shared" si="43"/>
        <v>234.11</v>
      </c>
      <c r="L376" s="199">
        <f t="shared" si="44"/>
        <v>0</v>
      </c>
      <c r="M376" s="200">
        <f t="shared" si="45"/>
        <v>48.8</v>
      </c>
      <c r="N376" s="200">
        <f t="shared" si="46"/>
        <v>234.11</v>
      </c>
      <c r="O376" s="201">
        <f t="shared" si="47"/>
        <v>11424.57</v>
      </c>
    </row>
    <row r="377" spans="2:15" ht="24" x14ac:dyDescent="0.25">
      <c r="B377" s="191" t="s">
        <v>139</v>
      </c>
      <c r="C377" s="191" t="s">
        <v>113</v>
      </c>
      <c r="D377" s="192" t="s">
        <v>140</v>
      </c>
      <c r="E377" s="193" t="s">
        <v>141</v>
      </c>
      <c r="F377" s="194" t="s">
        <v>81</v>
      </c>
      <c r="G377" s="195">
        <v>93.87</v>
      </c>
      <c r="H377" s="196">
        <v>257.77999999999997</v>
      </c>
      <c r="I377" s="197">
        <v>24197.81</v>
      </c>
      <c r="J377" s="198"/>
      <c r="K377" s="198">
        <f t="shared" si="43"/>
        <v>257.77999999999997</v>
      </c>
      <c r="L377" s="199">
        <f t="shared" si="44"/>
        <v>0</v>
      </c>
      <c r="M377" s="200">
        <f t="shared" si="45"/>
        <v>93.87</v>
      </c>
      <c r="N377" s="200">
        <f t="shared" si="46"/>
        <v>257.77999999999997</v>
      </c>
      <c r="O377" s="201">
        <f t="shared" si="47"/>
        <v>24197.81</v>
      </c>
    </row>
    <row r="378" spans="2:15" ht="24" x14ac:dyDescent="0.25">
      <c r="B378" s="191" t="s">
        <v>78</v>
      </c>
      <c r="C378" s="191" t="s">
        <v>113</v>
      </c>
      <c r="D378" s="192" t="s">
        <v>142</v>
      </c>
      <c r="E378" s="193" t="s">
        <v>143</v>
      </c>
      <c r="F378" s="194" t="s">
        <v>81</v>
      </c>
      <c r="G378" s="195">
        <v>101.31</v>
      </c>
      <c r="H378" s="196">
        <v>315.64999999999998</v>
      </c>
      <c r="I378" s="197">
        <v>31978.5</v>
      </c>
      <c r="J378" s="198"/>
      <c r="K378" s="198">
        <f t="shared" si="43"/>
        <v>315.64999999999998</v>
      </c>
      <c r="L378" s="199">
        <f t="shared" si="44"/>
        <v>0</v>
      </c>
      <c r="M378" s="200">
        <f t="shared" si="45"/>
        <v>101.31</v>
      </c>
      <c r="N378" s="200">
        <f t="shared" si="46"/>
        <v>315.64999999999998</v>
      </c>
      <c r="O378" s="201">
        <f t="shared" si="47"/>
        <v>31978.5</v>
      </c>
    </row>
    <row r="379" spans="2:15" ht="24" x14ac:dyDescent="0.25">
      <c r="B379" s="191" t="s">
        <v>144</v>
      </c>
      <c r="C379" s="191" t="s">
        <v>113</v>
      </c>
      <c r="D379" s="192" t="s">
        <v>145</v>
      </c>
      <c r="E379" s="193" t="s">
        <v>146</v>
      </c>
      <c r="F379" s="194" t="s">
        <v>46</v>
      </c>
      <c r="G379" s="195">
        <v>550.32000000000005</v>
      </c>
      <c r="H379" s="196">
        <v>69.709999999999994</v>
      </c>
      <c r="I379" s="197">
        <v>38362.81</v>
      </c>
      <c r="J379" s="198"/>
      <c r="K379" s="198">
        <f t="shared" si="43"/>
        <v>69.709999999999994</v>
      </c>
      <c r="L379" s="199">
        <f t="shared" si="44"/>
        <v>0</v>
      </c>
      <c r="M379" s="200">
        <f t="shared" si="45"/>
        <v>550.32000000000005</v>
      </c>
      <c r="N379" s="200">
        <f t="shared" si="46"/>
        <v>69.709999999999994</v>
      </c>
      <c r="O379" s="201">
        <f t="shared" si="47"/>
        <v>38362.81</v>
      </c>
    </row>
    <row r="380" spans="2:15" ht="24" x14ac:dyDescent="0.25">
      <c r="B380" s="191" t="s">
        <v>147</v>
      </c>
      <c r="C380" s="191" t="s">
        <v>113</v>
      </c>
      <c r="D380" s="192" t="s">
        <v>148</v>
      </c>
      <c r="E380" s="193" t="s">
        <v>149</v>
      </c>
      <c r="F380" s="194" t="s">
        <v>46</v>
      </c>
      <c r="G380" s="195">
        <v>550.32000000000005</v>
      </c>
      <c r="H380" s="196">
        <v>80.23</v>
      </c>
      <c r="I380" s="197">
        <v>44152.17</v>
      </c>
      <c r="J380" s="198"/>
      <c r="K380" s="198">
        <f t="shared" si="43"/>
        <v>80.23</v>
      </c>
      <c r="L380" s="199">
        <f t="shared" si="44"/>
        <v>0</v>
      </c>
      <c r="M380" s="200">
        <f t="shared" si="45"/>
        <v>550.32000000000005</v>
      </c>
      <c r="N380" s="200">
        <f t="shared" si="46"/>
        <v>80.23</v>
      </c>
      <c r="O380" s="201">
        <f t="shared" si="47"/>
        <v>44152.17</v>
      </c>
    </row>
    <row r="381" spans="2:15" ht="36" x14ac:dyDescent="0.25">
      <c r="B381" s="191" t="s">
        <v>150</v>
      </c>
      <c r="C381" s="191" t="s">
        <v>113</v>
      </c>
      <c r="D381" s="192" t="s">
        <v>151</v>
      </c>
      <c r="E381" s="193" t="s">
        <v>152</v>
      </c>
      <c r="F381" s="194" t="s">
        <v>81</v>
      </c>
      <c r="G381" s="195">
        <v>146.38800000000001</v>
      </c>
      <c r="H381" s="196">
        <v>13.15</v>
      </c>
      <c r="I381" s="197">
        <v>1925</v>
      </c>
      <c r="J381" s="198"/>
      <c r="K381" s="198">
        <f t="shared" si="43"/>
        <v>13.15</v>
      </c>
      <c r="L381" s="199">
        <f t="shared" si="44"/>
        <v>0</v>
      </c>
      <c r="M381" s="200">
        <f t="shared" si="45"/>
        <v>146.38800000000001</v>
      </c>
      <c r="N381" s="200">
        <f t="shared" si="46"/>
        <v>13.15</v>
      </c>
      <c r="O381" s="201">
        <f t="shared" si="47"/>
        <v>1925</v>
      </c>
    </row>
    <row r="382" spans="2:15" ht="36" x14ac:dyDescent="0.25">
      <c r="B382" s="191" t="s">
        <v>153</v>
      </c>
      <c r="C382" s="191" t="s">
        <v>113</v>
      </c>
      <c r="D382" s="192" t="s">
        <v>154</v>
      </c>
      <c r="E382" s="193" t="s">
        <v>155</v>
      </c>
      <c r="F382" s="194" t="s">
        <v>81</v>
      </c>
      <c r="G382" s="195">
        <v>384.68</v>
      </c>
      <c r="H382" s="196">
        <v>184.51</v>
      </c>
      <c r="I382" s="197">
        <v>70977.31</v>
      </c>
      <c r="J382" s="198"/>
      <c r="K382" s="198">
        <f t="shared" si="43"/>
        <v>184.51</v>
      </c>
      <c r="L382" s="199">
        <f t="shared" si="44"/>
        <v>0</v>
      </c>
      <c r="M382" s="200">
        <f t="shared" si="45"/>
        <v>384.68</v>
      </c>
      <c r="N382" s="200">
        <f t="shared" si="46"/>
        <v>184.51</v>
      </c>
      <c r="O382" s="201">
        <f t="shared" si="47"/>
        <v>70977.31</v>
      </c>
    </row>
    <row r="383" spans="2:15" ht="24" x14ac:dyDescent="0.25">
      <c r="B383" s="191" t="s">
        <v>156</v>
      </c>
      <c r="C383" s="191" t="s">
        <v>113</v>
      </c>
      <c r="D383" s="192" t="s">
        <v>157</v>
      </c>
      <c r="E383" s="193" t="s">
        <v>158</v>
      </c>
      <c r="F383" s="194" t="s">
        <v>81</v>
      </c>
      <c r="G383" s="195">
        <v>243.98</v>
      </c>
      <c r="H383" s="196">
        <v>44.72</v>
      </c>
      <c r="I383" s="197">
        <v>10910.79</v>
      </c>
      <c r="J383" s="198"/>
      <c r="K383" s="198">
        <f t="shared" si="43"/>
        <v>44.72</v>
      </c>
      <c r="L383" s="199">
        <f t="shared" si="44"/>
        <v>0</v>
      </c>
      <c r="M383" s="200">
        <f t="shared" si="45"/>
        <v>243.98</v>
      </c>
      <c r="N383" s="200">
        <f t="shared" si="46"/>
        <v>44.72</v>
      </c>
      <c r="O383" s="201">
        <f t="shared" si="47"/>
        <v>10910.79</v>
      </c>
    </row>
    <row r="384" spans="2:15" ht="36" x14ac:dyDescent="0.25">
      <c r="B384" s="191" t="s">
        <v>159</v>
      </c>
      <c r="C384" s="191" t="s">
        <v>113</v>
      </c>
      <c r="D384" s="192" t="s">
        <v>160</v>
      </c>
      <c r="E384" s="193" t="s">
        <v>161</v>
      </c>
      <c r="F384" s="194" t="s">
        <v>81</v>
      </c>
      <c r="G384" s="195">
        <v>102.21</v>
      </c>
      <c r="H384" s="196">
        <v>247.39</v>
      </c>
      <c r="I384" s="197">
        <v>25285.73</v>
      </c>
      <c r="J384" s="198"/>
      <c r="K384" s="198">
        <f t="shared" si="43"/>
        <v>247.39</v>
      </c>
      <c r="L384" s="199">
        <f t="shared" si="44"/>
        <v>0</v>
      </c>
      <c r="M384" s="200">
        <f t="shared" si="45"/>
        <v>102.21</v>
      </c>
      <c r="N384" s="200">
        <f t="shared" si="46"/>
        <v>247.39</v>
      </c>
      <c r="O384" s="201">
        <f t="shared" si="47"/>
        <v>25285.73</v>
      </c>
    </row>
    <row r="385" spans="2:15" x14ac:dyDescent="0.25">
      <c r="B385" s="191" t="s">
        <v>162</v>
      </c>
      <c r="C385" s="191" t="s">
        <v>113</v>
      </c>
      <c r="D385" s="192" t="s">
        <v>163</v>
      </c>
      <c r="E385" s="193" t="s">
        <v>164</v>
      </c>
      <c r="F385" s="194" t="s">
        <v>81</v>
      </c>
      <c r="G385" s="195">
        <v>102.21</v>
      </c>
      <c r="H385" s="196">
        <v>11.84</v>
      </c>
      <c r="I385" s="197">
        <v>1210.17</v>
      </c>
      <c r="J385" s="198"/>
      <c r="K385" s="198">
        <f t="shared" si="43"/>
        <v>11.84</v>
      </c>
      <c r="L385" s="199">
        <f t="shared" si="44"/>
        <v>0</v>
      </c>
      <c r="M385" s="200">
        <f t="shared" si="45"/>
        <v>102.21</v>
      </c>
      <c r="N385" s="200">
        <f t="shared" si="46"/>
        <v>11.84</v>
      </c>
      <c r="O385" s="201">
        <f t="shared" si="47"/>
        <v>1210.17</v>
      </c>
    </row>
    <row r="386" spans="2:15" ht="24" x14ac:dyDescent="0.25">
      <c r="B386" s="191" t="s">
        <v>165</v>
      </c>
      <c r="C386" s="191" t="s">
        <v>113</v>
      </c>
      <c r="D386" s="192" t="s">
        <v>166</v>
      </c>
      <c r="E386" s="193" t="s">
        <v>167</v>
      </c>
      <c r="F386" s="194" t="s">
        <v>65</v>
      </c>
      <c r="G386" s="195">
        <v>163.34700000000001</v>
      </c>
      <c r="H386" s="196">
        <v>116</v>
      </c>
      <c r="I386" s="197">
        <v>18948.25</v>
      </c>
      <c r="J386" s="198"/>
      <c r="K386" s="198">
        <f t="shared" si="43"/>
        <v>116</v>
      </c>
      <c r="L386" s="199">
        <f t="shared" si="44"/>
        <v>0</v>
      </c>
      <c r="M386" s="200">
        <f t="shared" si="45"/>
        <v>163.34700000000001</v>
      </c>
      <c r="N386" s="200">
        <f t="shared" si="46"/>
        <v>116</v>
      </c>
      <c r="O386" s="201">
        <f t="shared" si="47"/>
        <v>18948.25</v>
      </c>
    </row>
    <row r="387" spans="2:15" ht="24" x14ac:dyDescent="0.25">
      <c r="B387" s="191" t="s">
        <v>168</v>
      </c>
      <c r="C387" s="191" t="s">
        <v>113</v>
      </c>
      <c r="D387" s="192" t="s">
        <v>169</v>
      </c>
      <c r="E387" s="193" t="s">
        <v>170</v>
      </c>
      <c r="F387" s="194" t="s">
        <v>81</v>
      </c>
      <c r="G387" s="195">
        <v>140.69999999999999</v>
      </c>
      <c r="H387" s="196">
        <v>286.72000000000003</v>
      </c>
      <c r="I387" s="197">
        <v>40341.5</v>
      </c>
      <c r="J387" s="198"/>
      <c r="K387" s="198">
        <f t="shared" si="43"/>
        <v>286.72000000000003</v>
      </c>
      <c r="L387" s="199">
        <f t="shared" si="44"/>
        <v>0</v>
      </c>
      <c r="M387" s="200">
        <f t="shared" si="45"/>
        <v>140.69999999999999</v>
      </c>
      <c r="N387" s="200">
        <f t="shared" si="46"/>
        <v>286.72000000000003</v>
      </c>
      <c r="O387" s="201">
        <f t="shared" si="47"/>
        <v>40341.5</v>
      </c>
    </row>
    <row r="388" spans="2:15" ht="36" x14ac:dyDescent="0.25">
      <c r="B388" s="191" t="s">
        <v>171</v>
      </c>
      <c r="C388" s="191" t="s">
        <v>113</v>
      </c>
      <c r="D388" s="192" t="s">
        <v>172</v>
      </c>
      <c r="E388" s="193" t="s">
        <v>173</v>
      </c>
      <c r="F388" s="194" t="s">
        <v>81</v>
      </c>
      <c r="G388" s="195">
        <v>70.78</v>
      </c>
      <c r="H388" s="196">
        <v>318.27999999999997</v>
      </c>
      <c r="I388" s="197">
        <v>22527.86</v>
      </c>
      <c r="J388" s="198"/>
      <c r="K388" s="198">
        <f t="shared" si="43"/>
        <v>318.27999999999997</v>
      </c>
      <c r="L388" s="199">
        <f t="shared" si="44"/>
        <v>0</v>
      </c>
      <c r="M388" s="200">
        <f t="shared" si="45"/>
        <v>70.78</v>
      </c>
      <c r="N388" s="200">
        <f t="shared" si="46"/>
        <v>318.27999999999997</v>
      </c>
      <c r="O388" s="201">
        <f t="shared" si="47"/>
        <v>22527.86</v>
      </c>
    </row>
    <row r="389" spans="2:15" x14ac:dyDescent="0.25">
      <c r="B389" s="202" t="s">
        <v>174</v>
      </c>
      <c r="C389" s="202" t="s">
        <v>175</v>
      </c>
      <c r="D389" s="203" t="s">
        <v>176</v>
      </c>
      <c r="E389" s="204" t="s">
        <v>177</v>
      </c>
      <c r="F389" s="205" t="s">
        <v>65</v>
      </c>
      <c r="G389" s="206">
        <v>127.404</v>
      </c>
      <c r="H389" s="207">
        <v>190.76</v>
      </c>
      <c r="I389" s="208">
        <v>24303.59</v>
      </c>
      <c r="J389" s="198"/>
      <c r="K389" s="198">
        <f t="shared" si="43"/>
        <v>190.76</v>
      </c>
      <c r="L389" s="199">
        <f t="shared" si="44"/>
        <v>0</v>
      </c>
      <c r="M389" s="200">
        <f t="shared" si="45"/>
        <v>127.404</v>
      </c>
      <c r="N389" s="200">
        <f t="shared" si="46"/>
        <v>190.76</v>
      </c>
      <c r="O389" s="201">
        <f t="shared" si="47"/>
        <v>24303.59</v>
      </c>
    </row>
    <row r="390" spans="2:15" x14ac:dyDescent="0.25">
      <c r="B390" s="209"/>
      <c r="C390" s="210" t="s">
        <v>108</v>
      </c>
      <c r="D390" s="211" t="s">
        <v>117</v>
      </c>
      <c r="E390" s="211" t="s">
        <v>178</v>
      </c>
      <c r="F390" s="209"/>
      <c r="G390" s="209"/>
      <c r="H390" s="209"/>
      <c r="I390" s="212">
        <v>4137.29</v>
      </c>
      <c r="J390" s="198"/>
      <c r="K390" s="198">
        <f t="shared" si="43"/>
        <v>0</v>
      </c>
      <c r="L390" s="199">
        <f t="shared" si="44"/>
        <v>0</v>
      </c>
      <c r="M390" s="200">
        <f t="shared" si="45"/>
        <v>0</v>
      </c>
      <c r="N390" s="200">
        <f t="shared" si="46"/>
        <v>0</v>
      </c>
      <c r="O390" s="201">
        <f t="shared" si="47"/>
        <v>0</v>
      </c>
    </row>
    <row r="391" spans="2:15" x14ac:dyDescent="0.25">
      <c r="B391" s="191" t="s">
        <v>179</v>
      </c>
      <c r="C391" s="191" t="s">
        <v>113</v>
      </c>
      <c r="D391" s="192" t="s">
        <v>180</v>
      </c>
      <c r="E391" s="193" t="s">
        <v>181</v>
      </c>
      <c r="F391" s="194" t="s">
        <v>130</v>
      </c>
      <c r="G391" s="195">
        <v>125.83</v>
      </c>
      <c r="H391" s="196">
        <v>32.880000000000003</v>
      </c>
      <c r="I391" s="197">
        <v>4137.29</v>
      </c>
      <c r="J391" s="198"/>
      <c r="K391" s="198">
        <f t="shared" si="43"/>
        <v>32.880000000000003</v>
      </c>
      <c r="L391" s="199">
        <f t="shared" si="44"/>
        <v>0</v>
      </c>
      <c r="M391" s="200">
        <f t="shared" si="45"/>
        <v>125.83</v>
      </c>
      <c r="N391" s="200">
        <f t="shared" si="46"/>
        <v>32.880000000000003</v>
      </c>
      <c r="O391" s="201">
        <f t="shared" si="47"/>
        <v>4137.29</v>
      </c>
    </row>
    <row r="392" spans="2:15" x14ac:dyDescent="0.25">
      <c r="B392" s="209"/>
      <c r="C392" s="210" t="s">
        <v>108</v>
      </c>
      <c r="D392" s="211" t="s">
        <v>120</v>
      </c>
      <c r="E392" s="211" t="s">
        <v>182</v>
      </c>
      <c r="F392" s="209"/>
      <c r="G392" s="209"/>
      <c r="H392" s="209"/>
      <c r="I392" s="212">
        <v>2809.32</v>
      </c>
      <c r="J392" s="198"/>
      <c r="K392" s="198">
        <f t="shared" si="43"/>
        <v>0</v>
      </c>
      <c r="L392" s="199">
        <f t="shared" si="44"/>
        <v>0</v>
      </c>
      <c r="M392" s="200">
        <f t="shared" si="45"/>
        <v>0</v>
      </c>
      <c r="N392" s="200">
        <f t="shared" si="46"/>
        <v>0</v>
      </c>
      <c r="O392" s="201">
        <f t="shared" si="47"/>
        <v>0</v>
      </c>
    </row>
    <row r="393" spans="2:15" x14ac:dyDescent="0.25">
      <c r="B393" s="191" t="s">
        <v>183</v>
      </c>
      <c r="C393" s="191" t="s">
        <v>113</v>
      </c>
      <c r="D393" s="192" t="s">
        <v>184</v>
      </c>
      <c r="E393" s="193" t="s">
        <v>185</v>
      </c>
      <c r="F393" s="194" t="s">
        <v>53</v>
      </c>
      <c r="G393" s="195">
        <v>6</v>
      </c>
      <c r="H393" s="196">
        <v>122.32</v>
      </c>
      <c r="I393" s="197">
        <v>733.92</v>
      </c>
      <c r="J393" s="198"/>
      <c r="K393" s="198">
        <f t="shared" si="43"/>
        <v>122.32</v>
      </c>
      <c r="L393" s="199">
        <f t="shared" si="44"/>
        <v>0</v>
      </c>
      <c r="M393" s="200">
        <f t="shared" si="45"/>
        <v>6</v>
      </c>
      <c r="N393" s="200">
        <f t="shared" si="46"/>
        <v>122.32</v>
      </c>
      <c r="O393" s="201">
        <f t="shared" si="47"/>
        <v>733.92</v>
      </c>
    </row>
    <row r="394" spans="2:15" x14ac:dyDescent="0.25">
      <c r="B394" s="202" t="s">
        <v>186</v>
      </c>
      <c r="C394" s="202" t="s">
        <v>175</v>
      </c>
      <c r="D394" s="203" t="s">
        <v>193</v>
      </c>
      <c r="E394" s="204" t="s">
        <v>194</v>
      </c>
      <c r="F394" s="205" t="s">
        <v>53</v>
      </c>
      <c r="G394" s="206">
        <v>6</v>
      </c>
      <c r="H394" s="207">
        <v>345.9</v>
      </c>
      <c r="I394" s="208">
        <v>2075.4</v>
      </c>
      <c r="J394" s="198"/>
      <c r="K394" s="198">
        <f t="shared" si="43"/>
        <v>345.9</v>
      </c>
      <c r="L394" s="199">
        <f t="shared" si="44"/>
        <v>0</v>
      </c>
      <c r="M394" s="200">
        <f t="shared" si="45"/>
        <v>6</v>
      </c>
      <c r="N394" s="200">
        <f t="shared" si="46"/>
        <v>345.9</v>
      </c>
      <c r="O394" s="201">
        <f t="shared" si="47"/>
        <v>2075.4</v>
      </c>
    </row>
    <row r="395" spans="2:15" x14ac:dyDescent="0.25">
      <c r="B395" s="209"/>
      <c r="C395" s="210" t="s">
        <v>108</v>
      </c>
      <c r="D395" s="211" t="s">
        <v>123</v>
      </c>
      <c r="E395" s="211" t="s">
        <v>43</v>
      </c>
      <c r="F395" s="209"/>
      <c r="G395" s="209"/>
      <c r="H395" s="209"/>
      <c r="I395" s="212">
        <v>217892.28000000003</v>
      </c>
      <c r="J395" s="198"/>
      <c r="K395" s="198">
        <f t="shared" si="43"/>
        <v>0</v>
      </c>
      <c r="L395" s="199">
        <f t="shared" si="44"/>
        <v>0</v>
      </c>
      <c r="M395" s="200">
        <f t="shared" si="45"/>
        <v>0</v>
      </c>
      <c r="N395" s="200">
        <f t="shared" si="46"/>
        <v>0</v>
      </c>
      <c r="O395" s="201">
        <f t="shared" si="47"/>
        <v>0</v>
      </c>
    </row>
    <row r="396" spans="2:15" ht="24" x14ac:dyDescent="0.25">
      <c r="B396" s="191" t="s">
        <v>189</v>
      </c>
      <c r="C396" s="191" t="s">
        <v>113</v>
      </c>
      <c r="D396" s="192" t="s">
        <v>202</v>
      </c>
      <c r="E396" s="193" t="s">
        <v>203</v>
      </c>
      <c r="F396" s="194" t="s">
        <v>46</v>
      </c>
      <c r="G396" s="195">
        <v>134.79400000000001</v>
      </c>
      <c r="H396" s="196">
        <v>319.88</v>
      </c>
      <c r="I396" s="197">
        <v>43117.9</v>
      </c>
      <c r="J396" s="198"/>
      <c r="K396" s="198">
        <f t="shared" si="43"/>
        <v>319.88</v>
      </c>
      <c r="L396" s="199">
        <f t="shared" si="44"/>
        <v>0</v>
      </c>
      <c r="M396" s="200">
        <f t="shared" si="45"/>
        <v>134.79400000000001</v>
      </c>
      <c r="N396" s="200">
        <f t="shared" si="46"/>
        <v>319.88</v>
      </c>
      <c r="O396" s="201">
        <f t="shared" si="47"/>
        <v>43117.9</v>
      </c>
    </row>
    <row r="397" spans="2:15" x14ac:dyDescent="0.25">
      <c r="B397" s="191" t="s">
        <v>192</v>
      </c>
      <c r="C397" s="191" t="s">
        <v>113</v>
      </c>
      <c r="D397" s="192" t="s">
        <v>208</v>
      </c>
      <c r="E397" s="193" t="s">
        <v>209</v>
      </c>
      <c r="F397" s="194" t="s">
        <v>46</v>
      </c>
      <c r="G397" s="195">
        <v>138.42400000000001</v>
      </c>
      <c r="H397" s="196">
        <v>155.66999999999999</v>
      </c>
      <c r="I397" s="197">
        <v>21548.46</v>
      </c>
      <c r="J397" s="198"/>
      <c r="K397" s="198">
        <f t="shared" si="43"/>
        <v>155.66999999999999</v>
      </c>
      <c r="L397" s="199">
        <f t="shared" si="44"/>
        <v>0</v>
      </c>
      <c r="M397" s="200">
        <f t="shared" si="45"/>
        <v>138.42400000000001</v>
      </c>
      <c r="N397" s="200">
        <f t="shared" si="46"/>
        <v>155.66999999999999</v>
      </c>
      <c r="O397" s="201">
        <f t="shared" si="47"/>
        <v>21548.46</v>
      </c>
    </row>
    <row r="398" spans="2:15" ht="24" x14ac:dyDescent="0.25">
      <c r="B398" s="191" t="s">
        <v>195</v>
      </c>
      <c r="C398" s="191" t="s">
        <v>113</v>
      </c>
      <c r="D398" s="192" t="s">
        <v>360</v>
      </c>
      <c r="E398" s="193" t="s">
        <v>361</v>
      </c>
      <c r="F398" s="194" t="s">
        <v>46</v>
      </c>
      <c r="G398" s="195">
        <v>3.63</v>
      </c>
      <c r="H398" s="196">
        <v>420.19</v>
      </c>
      <c r="I398" s="197">
        <v>1525.29</v>
      </c>
      <c r="J398" s="198"/>
      <c r="K398" s="198">
        <f t="shared" si="43"/>
        <v>420.19</v>
      </c>
      <c r="L398" s="199">
        <f t="shared" si="44"/>
        <v>0</v>
      </c>
      <c r="M398" s="200">
        <f t="shared" si="45"/>
        <v>3.63</v>
      </c>
      <c r="N398" s="200">
        <f t="shared" si="46"/>
        <v>420.19</v>
      </c>
      <c r="O398" s="201">
        <f t="shared" si="47"/>
        <v>1525.29</v>
      </c>
    </row>
    <row r="399" spans="2:15" ht="24" x14ac:dyDescent="0.25">
      <c r="B399" s="191" t="s">
        <v>198</v>
      </c>
      <c r="C399" s="191" t="s">
        <v>113</v>
      </c>
      <c r="D399" s="192" t="s">
        <v>362</v>
      </c>
      <c r="E399" s="193" t="s">
        <v>331</v>
      </c>
      <c r="F399" s="194" t="s">
        <v>46</v>
      </c>
      <c r="G399" s="195">
        <v>3.63</v>
      </c>
      <c r="H399" s="196">
        <v>315.11</v>
      </c>
      <c r="I399" s="197">
        <v>1143.8499999999999</v>
      </c>
      <c r="J399" s="198"/>
      <c r="K399" s="198">
        <f t="shared" si="43"/>
        <v>315.11</v>
      </c>
      <c r="L399" s="199">
        <f t="shared" si="44"/>
        <v>0</v>
      </c>
      <c r="M399" s="200">
        <f t="shared" si="45"/>
        <v>3.63</v>
      </c>
      <c r="N399" s="200">
        <f t="shared" si="46"/>
        <v>315.11</v>
      </c>
      <c r="O399" s="201">
        <f t="shared" si="47"/>
        <v>1143.8499999999999</v>
      </c>
    </row>
    <row r="400" spans="2:15" x14ac:dyDescent="0.25">
      <c r="B400" s="191" t="s">
        <v>201</v>
      </c>
      <c r="C400" s="191" t="s">
        <v>113</v>
      </c>
      <c r="D400" s="192" t="s">
        <v>212</v>
      </c>
      <c r="E400" s="193" t="s">
        <v>213</v>
      </c>
      <c r="F400" s="194" t="s">
        <v>46</v>
      </c>
      <c r="G400" s="195">
        <v>215.24799999999999</v>
      </c>
      <c r="H400" s="196">
        <v>18.04</v>
      </c>
      <c r="I400" s="197">
        <v>3883.07</v>
      </c>
      <c r="J400" s="198">
        <v>-208.31800000000001</v>
      </c>
      <c r="K400" s="198">
        <f t="shared" si="43"/>
        <v>18.04</v>
      </c>
      <c r="L400" s="199">
        <f t="shared" si="44"/>
        <v>-3758.06</v>
      </c>
      <c r="M400" s="200">
        <f t="shared" si="45"/>
        <v>6.9299999999999784</v>
      </c>
      <c r="N400" s="200">
        <f t="shared" si="46"/>
        <v>18.04</v>
      </c>
      <c r="O400" s="201">
        <f t="shared" si="47"/>
        <v>125.02</v>
      </c>
    </row>
    <row r="401" spans="2:15" ht="24" x14ac:dyDescent="0.25">
      <c r="B401" s="191" t="s">
        <v>204</v>
      </c>
      <c r="C401" s="191" t="s">
        <v>113</v>
      </c>
      <c r="D401" s="192" t="s">
        <v>73</v>
      </c>
      <c r="E401" s="193" t="s">
        <v>74</v>
      </c>
      <c r="F401" s="194" t="s">
        <v>46</v>
      </c>
      <c r="G401" s="195">
        <v>208.31800000000001</v>
      </c>
      <c r="H401" s="196">
        <v>396.71</v>
      </c>
      <c r="I401" s="197">
        <v>82641.83</v>
      </c>
      <c r="J401" s="198">
        <v>-208.31800000000001</v>
      </c>
      <c r="K401" s="198">
        <f t="shared" si="43"/>
        <v>396.71</v>
      </c>
      <c r="L401" s="199">
        <f t="shared" si="44"/>
        <v>-82641.83</v>
      </c>
      <c r="M401" s="200">
        <f t="shared" si="45"/>
        <v>0</v>
      </c>
      <c r="N401" s="200">
        <f t="shared" si="46"/>
        <v>396.71</v>
      </c>
      <c r="O401" s="201">
        <f t="shared" si="47"/>
        <v>0</v>
      </c>
    </row>
    <row r="402" spans="2:15" ht="24" x14ac:dyDescent="0.25">
      <c r="B402" s="191" t="s">
        <v>207</v>
      </c>
      <c r="C402" s="191" t="s">
        <v>113</v>
      </c>
      <c r="D402" s="192" t="s">
        <v>363</v>
      </c>
      <c r="E402" s="193" t="s">
        <v>364</v>
      </c>
      <c r="F402" s="194" t="s">
        <v>46</v>
      </c>
      <c r="G402" s="195">
        <v>6.93</v>
      </c>
      <c r="H402" s="196">
        <v>396.71</v>
      </c>
      <c r="I402" s="197">
        <v>2749.2</v>
      </c>
      <c r="J402" s="198"/>
      <c r="K402" s="198">
        <f t="shared" si="43"/>
        <v>396.71</v>
      </c>
      <c r="L402" s="199">
        <f t="shared" si="44"/>
        <v>0</v>
      </c>
      <c r="M402" s="200">
        <f t="shared" si="45"/>
        <v>6.93</v>
      </c>
      <c r="N402" s="200">
        <f t="shared" si="46"/>
        <v>396.71</v>
      </c>
      <c r="O402" s="201">
        <f t="shared" si="47"/>
        <v>2749.2</v>
      </c>
    </row>
    <row r="403" spans="2:15" ht="24" x14ac:dyDescent="0.25">
      <c r="B403" s="191" t="s">
        <v>210</v>
      </c>
      <c r="C403" s="191" t="s">
        <v>113</v>
      </c>
      <c r="D403" s="192" t="s">
        <v>216</v>
      </c>
      <c r="E403" s="193" t="s">
        <v>217</v>
      </c>
      <c r="F403" s="194" t="s">
        <v>46</v>
      </c>
      <c r="G403" s="195">
        <v>134.79400000000001</v>
      </c>
      <c r="H403" s="196">
        <v>443.02</v>
      </c>
      <c r="I403" s="197">
        <v>59716.44</v>
      </c>
      <c r="J403" s="198">
        <v>-134.79400000000001</v>
      </c>
      <c r="K403" s="198">
        <f t="shared" si="43"/>
        <v>443.02</v>
      </c>
      <c r="L403" s="199">
        <f t="shared" si="44"/>
        <v>-59716.44</v>
      </c>
      <c r="M403" s="200">
        <f t="shared" si="45"/>
        <v>0</v>
      </c>
      <c r="N403" s="200">
        <f t="shared" si="46"/>
        <v>443.02</v>
      </c>
      <c r="O403" s="201">
        <f t="shared" si="47"/>
        <v>0</v>
      </c>
    </row>
    <row r="404" spans="2:15" ht="24" x14ac:dyDescent="0.25">
      <c r="B404" s="191" t="s">
        <v>211</v>
      </c>
      <c r="C404" s="191" t="s">
        <v>113</v>
      </c>
      <c r="D404" s="192" t="s">
        <v>365</v>
      </c>
      <c r="E404" s="193" t="s">
        <v>366</v>
      </c>
      <c r="F404" s="194" t="s">
        <v>46</v>
      </c>
      <c r="G404" s="195">
        <v>3.63</v>
      </c>
      <c r="H404" s="196">
        <v>431.47</v>
      </c>
      <c r="I404" s="197">
        <v>1566.24</v>
      </c>
      <c r="J404" s="198"/>
      <c r="K404" s="198">
        <f t="shared" si="43"/>
        <v>431.47</v>
      </c>
      <c r="L404" s="199">
        <f t="shared" si="44"/>
        <v>0</v>
      </c>
      <c r="M404" s="200">
        <f t="shared" si="45"/>
        <v>3.63</v>
      </c>
      <c r="N404" s="200">
        <f t="shared" si="46"/>
        <v>431.47</v>
      </c>
      <c r="O404" s="201">
        <f t="shared" si="47"/>
        <v>1566.24</v>
      </c>
    </row>
    <row r="405" spans="2:15" x14ac:dyDescent="0.25">
      <c r="B405" s="209"/>
      <c r="C405" s="210" t="s">
        <v>108</v>
      </c>
      <c r="D405" s="211" t="s">
        <v>66</v>
      </c>
      <c r="E405" s="211" t="s">
        <v>220</v>
      </c>
      <c r="F405" s="209"/>
      <c r="G405" s="209"/>
      <c r="H405" s="209"/>
      <c r="I405" s="212">
        <v>386356.63000000006</v>
      </c>
      <c r="J405" s="198"/>
      <c r="K405" s="198">
        <f t="shared" si="43"/>
        <v>0</v>
      </c>
      <c r="L405" s="199">
        <f t="shared" si="44"/>
        <v>0</v>
      </c>
      <c r="M405" s="200">
        <f t="shared" si="45"/>
        <v>0</v>
      </c>
      <c r="N405" s="200">
        <f t="shared" si="46"/>
        <v>0</v>
      </c>
      <c r="O405" s="201">
        <f t="shared" si="47"/>
        <v>0</v>
      </c>
    </row>
    <row r="406" spans="2:15" ht="24" x14ac:dyDescent="0.25">
      <c r="B406" s="191" t="s">
        <v>214</v>
      </c>
      <c r="C406" s="191" t="s">
        <v>113</v>
      </c>
      <c r="D406" s="192" t="s">
        <v>222</v>
      </c>
      <c r="E406" s="193" t="s">
        <v>223</v>
      </c>
      <c r="F406" s="194" t="s">
        <v>130</v>
      </c>
      <c r="G406" s="195">
        <v>125.83</v>
      </c>
      <c r="H406" s="196">
        <v>552.39</v>
      </c>
      <c r="I406" s="197">
        <v>69507.23</v>
      </c>
      <c r="J406" s="198"/>
      <c r="K406" s="198">
        <f t="shared" si="43"/>
        <v>552.39</v>
      </c>
      <c r="L406" s="199">
        <f t="shared" si="44"/>
        <v>0</v>
      </c>
      <c r="M406" s="200">
        <f t="shared" si="45"/>
        <v>125.83</v>
      </c>
      <c r="N406" s="200">
        <f t="shared" si="46"/>
        <v>552.39</v>
      </c>
      <c r="O406" s="201">
        <f t="shared" si="47"/>
        <v>69507.23</v>
      </c>
    </row>
    <row r="407" spans="2:15" x14ac:dyDescent="0.25">
      <c r="B407" s="202" t="s">
        <v>215</v>
      </c>
      <c r="C407" s="202" t="s">
        <v>175</v>
      </c>
      <c r="D407" s="203" t="s">
        <v>225</v>
      </c>
      <c r="E407" s="204" t="s">
        <v>367</v>
      </c>
      <c r="F407" s="205" t="s">
        <v>130</v>
      </c>
      <c r="G407" s="206">
        <v>127.717</v>
      </c>
      <c r="H407" s="207">
        <v>1060.07</v>
      </c>
      <c r="I407" s="208">
        <v>135388.96</v>
      </c>
      <c r="J407" s="198"/>
      <c r="K407" s="198">
        <f t="shared" si="43"/>
        <v>1060.07</v>
      </c>
      <c r="L407" s="199">
        <f t="shared" si="44"/>
        <v>0</v>
      </c>
      <c r="M407" s="200">
        <f t="shared" si="45"/>
        <v>127.717</v>
      </c>
      <c r="N407" s="200">
        <f t="shared" si="46"/>
        <v>1060.07</v>
      </c>
      <c r="O407" s="201">
        <f t="shared" si="47"/>
        <v>135388.96</v>
      </c>
    </row>
    <row r="408" spans="2:15" ht="24" x14ac:dyDescent="0.25">
      <c r="B408" s="191" t="s">
        <v>218</v>
      </c>
      <c r="C408" s="191" t="s">
        <v>113</v>
      </c>
      <c r="D408" s="192" t="s">
        <v>240</v>
      </c>
      <c r="E408" s="193" t="s">
        <v>241</v>
      </c>
      <c r="F408" s="194" t="s">
        <v>53</v>
      </c>
      <c r="G408" s="195">
        <v>10</v>
      </c>
      <c r="H408" s="196">
        <v>260.41000000000003</v>
      </c>
      <c r="I408" s="197">
        <v>2604.1</v>
      </c>
      <c r="J408" s="198"/>
      <c r="K408" s="198">
        <f t="shared" si="43"/>
        <v>260.41000000000003</v>
      </c>
      <c r="L408" s="199">
        <f t="shared" si="44"/>
        <v>0</v>
      </c>
      <c r="M408" s="200">
        <f t="shared" si="45"/>
        <v>10</v>
      </c>
      <c r="N408" s="200">
        <f t="shared" si="46"/>
        <v>260.41000000000003</v>
      </c>
      <c r="O408" s="201">
        <f t="shared" si="47"/>
        <v>2604.1</v>
      </c>
    </row>
    <row r="409" spans="2:15" ht="24" x14ac:dyDescent="0.25">
      <c r="B409" s="202" t="s">
        <v>219</v>
      </c>
      <c r="C409" s="202" t="s">
        <v>175</v>
      </c>
      <c r="D409" s="203" t="s">
        <v>243</v>
      </c>
      <c r="E409" s="204" t="s">
        <v>244</v>
      </c>
      <c r="F409" s="205" t="s">
        <v>53</v>
      </c>
      <c r="G409" s="206">
        <v>9.9999999999999893</v>
      </c>
      <c r="H409" s="207">
        <v>1801.85</v>
      </c>
      <c r="I409" s="208">
        <v>18018.5</v>
      </c>
      <c r="J409" s="198"/>
      <c r="K409" s="198">
        <f t="shared" si="43"/>
        <v>1801.85</v>
      </c>
      <c r="L409" s="199">
        <f t="shared" si="44"/>
        <v>0</v>
      </c>
      <c r="M409" s="200">
        <f t="shared" si="45"/>
        <v>9.9999999999999893</v>
      </c>
      <c r="N409" s="200">
        <f t="shared" si="46"/>
        <v>1801.85</v>
      </c>
      <c r="O409" s="201">
        <f t="shared" si="47"/>
        <v>18018.5</v>
      </c>
    </row>
    <row r="410" spans="2:15" x14ac:dyDescent="0.25">
      <c r="B410" s="191" t="s">
        <v>221</v>
      </c>
      <c r="C410" s="191" t="s">
        <v>113</v>
      </c>
      <c r="D410" s="192" t="s">
        <v>249</v>
      </c>
      <c r="E410" s="193" t="s">
        <v>250</v>
      </c>
      <c r="F410" s="194" t="s">
        <v>251</v>
      </c>
      <c r="G410" s="195">
        <v>3</v>
      </c>
      <c r="H410" s="196">
        <v>2564.6799999999998</v>
      </c>
      <c r="I410" s="197">
        <v>7694.04</v>
      </c>
      <c r="J410" s="198"/>
      <c r="K410" s="198">
        <f t="shared" si="43"/>
        <v>2564.6799999999998</v>
      </c>
      <c r="L410" s="199">
        <f t="shared" si="44"/>
        <v>0</v>
      </c>
      <c r="M410" s="200">
        <f t="shared" si="45"/>
        <v>3</v>
      </c>
      <c r="N410" s="200">
        <f t="shared" si="46"/>
        <v>2564.6799999999998</v>
      </c>
      <c r="O410" s="201">
        <f t="shared" si="47"/>
        <v>7694.04</v>
      </c>
    </row>
    <row r="411" spans="2:15" x14ac:dyDescent="0.25">
      <c r="B411" s="191" t="s">
        <v>224</v>
      </c>
      <c r="C411" s="191" t="s">
        <v>113</v>
      </c>
      <c r="D411" s="192" t="s">
        <v>253</v>
      </c>
      <c r="E411" s="193" t="s">
        <v>254</v>
      </c>
      <c r="F411" s="194" t="s">
        <v>53</v>
      </c>
      <c r="G411" s="195">
        <v>3</v>
      </c>
      <c r="H411" s="196">
        <v>2016.23</v>
      </c>
      <c r="I411" s="197">
        <v>6048.69</v>
      </c>
      <c r="J411" s="198"/>
      <c r="K411" s="198">
        <f t="shared" si="43"/>
        <v>2016.23</v>
      </c>
      <c r="L411" s="199">
        <f t="shared" si="44"/>
        <v>0</v>
      </c>
      <c r="M411" s="200">
        <f t="shared" si="45"/>
        <v>3</v>
      </c>
      <c r="N411" s="200">
        <f t="shared" si="46"/>
        <v>2016.23</v>
      </c>
      <c r="O411" s="201">
        <f t="shared" si="47"/>
        <v>6048.69</v>
      </c>
    </row>
    <row r="412" spans="2:15" x14ac:dyDescent="0.25">
      <c r="B412" s="202" t="s">
        <v>227</v>
      </c>
      <c r="C412" s="202" t="s">
        <v>175</v>
      </c>
      <c r="D412" s="203" t="s">
        <v>259</v>
      </c>
      <c r="E412" s="204" t="s">
        <v>260</v>
      </c>
      <c r="F412" s="205" t="s">
        <v>53</v>
      </c>
      <c r="G412" s="206">
        <v>3</v>
      </c>
      <c r="H412" s="207">
        <v>14898.16</v>
      </c>
      <c r="I412" s="208">
        <v>44694.48</v>
      </c>
      <c r="J412" s="198"/>
      <c r="K412" s="198">
        <f t="shared" si="43"/>
        <v>14898.16</v>
      </c>
      <c r="L412" s="199">
        <f t="shared" si="44"/>
        <v>0</v>
      </c>
      <c r="M412" s="200">
        <f t="shared" si="45"/>
        <v>3</v>
      </c>
      <c r="N412" s="200">
        <f t="shared" si="46"/>
        <v>14898.16</v>
      </c>
      <c r="O412" s="201">
        <f t="shared" si="47"/>
        <v>44694.48</v>
      </c>
    </row>
    <row r="413" spans="2:15" x14ac:dyDescent="0.25">
      <c r="B413" s="202" t="s">
        <v>230</v>
      </c>
      <c r="C413" s="202" t="s">
        <v>175</v>
      </c>
      <c r="D413" s="203" t="s">
        <v>262</v>
      </c>
      <c r="E413" s="204" t="s">
        <v>263</v>
      </c>
      <c r="F413" s="205" t="s">
        <v>53</v>
      </c>
      <c r="G413" s="206">
        <v>3</v>
      </c>
      <c r="H413" s="207">
        <v>1530.92</v>
      </c>
      <c r="I413" s="208">
        <v>4592.76</v>
      </c>
      <c r="J413" s="198"/>
      <c r="K413" s="198">
        <f t="shared" si="43"/>
        <v>1530.92</v>
      </c>
      <c r="L413" s="199">
        <f t="shared" si="44"/>
        <v>0</v>
      </c>
      <c r="M413" s="200">
        <f t="shared" si="45"/>
        <v>3</v>
      </c>
      <c r="N413" s="200">
        <f t="shared" si="46"/>
        <v>1530.92</v>
      </c>
      <c r="O413" s="201">
        <f t="shared" si="47"/>
        <v>4592.76</v>
      </c>
    </row>
    <row r="414" spans="2:15" x14ac:dyDescent="0.25">
      <c r="B414" s="202" t="s">
        <v>233</v>
      </c>
      <c r="C414" s="202" t="s">
        <v>175</v>
      </c>
      <c r="D414" s="203" t="s">
        <v>268</v>
      </c>
      <c r="E414" s="204" t="s">
        <v>269</v>
      </c>
      <c r="F414" s="205" t="s">
        <v>53</v>
      </c>
      <c r="G414" s="206">
        <v>3</v>
      </c>
      <c r="H414" s="207">
        <v>1202.1099999999999</v>
      </c>
      <c r="I414" s="208">
        <v>3606.33</v>
      </c>
      <c r="J414" s="198"/>
      <c r="K414" s="198">
        <f t="shared" si="43"/>
        <v>1202.1099999999999</v>
      </c>
      <c r="L414" s="199">
        <f t="shared" si="44"/>
        <v>0</v>
      </c>
      <c r="M414" s="200">
        <f t="shared" si="45"/>
        <v>3</v>
      </c>
      <c r="N414" s="200">
        <f t="shared" si="46"/>
        <v>1202.1099999999999</v>
      </c>
      <c r="O414" s="201">
        <f t="shared" si="47"/>
        <v>3606.33</v>
      </c>
    </row>
    <row r="415" spans="2:15" x14ac:dyDescent="0.25">
      <c r="B415" s="202" t="s">
        <v>236</v>
      </c>
      <c r="C415" s="202" t="s">
        <v>175</v>
      </c>
      <c r="D415" s="203" t="s">
        <v>272</v>
      </c>
      <c r="E415" s="204" t="s">
        <v>273</v>
      </c>
      <c r="F415" s="205" t="s">
        <v>53</v>
      </c>
      <c r="G415" s="206">
        <v>6</v>
      </c>
      <c r="H415" s="207">
        <v>211.75</v>
      </c>
      <c r="I415" s="208">
        <v>1270.5</v>
      </c>
      <c r="J415" s="198"/>
      <c r="K415" s="198">
        <f t="shared" si="43"/>
        <v>211.75</v>
      </c>
      <c r="L415" s="199">
        <f t="shared" si="44"/>
        <v>0</v>
      </c>
      <c r="M415" s="200">
        <f t="shared" si="45"/>
        <v>6</v>
      </c>
      <c r="N415" s="200">
        <f t="shared" si="46"/>
        <v>211.75</v>
      </c>
      <c r="O415" s="201">
        <f t="shared" si="47"/>
        <v>1270.5</v>
      </c>
    </row>
    <row r="416" spans="2:15" ht="24" x14ac:dyDescent="0.25">
      <c r="B416" s="191" t="s">
        <v>239</v>
      </c>
      <c r="C416" s="191" t="s">
        <v>113</v>
      </c>
      <c r="D416" s="192" t="s">
        <v>275</v>
      </c>
      <c r="E416" s="193" t="s">
        <v>276</v>
      </c>
      <c r="F416" s="194" t="s">
        <v>53</v>
      </c>
      <c r="G416" s="195">
        <v>3</v>
      </c>
      <c r="H416" s="196">
        <v>5935.59</v>
      </c>
      <c r="I416" s="197">
        <v>17806.77</v>
      </c>
      <c r="J416" s="198"/>
      <c r="K416" s="198">
        <f t="shared" si="43"/>
        <v>5935.59</v>
      </c>
      <c r="L416" s="199">
        <f t="shared" si="44"/>
        <v>0</v>
      </c>
      <c r="M416" s="200">
        <f t="shared" si="45"/>
        <v>3</v>
      </c>
      <c r="N416" s="200">
        <f t="shared" si="46"/>
        <v>5935.59</v>
      </c>
      <c r="O416" s="201">
        <f t="shared" si="47"/>
        <v>17806.77</v>
      </c>
    </row>
    <row r="417" spans="2:15" x14ac:dyDescent="0.25">
      <c r="B417" s="191" t="s">
        <v>242</v>
      </c>
      <c r="C417" s="191" t="s">
        <v>113</v>
      </c>
      <c r="D417" s="192" t="s">
        <v>278</v>
      </c>
      <c r="E417" s="193" t="s">
        <v>279</v>
      </c>
      <c r="F417" s="194" t="s">
        <v>53</v>
      </c>
      <c r="G417" s="195">
        <v>5</v>
      </c>
      <c r="H417" s="196">
        <v>485.32</v>
      </c>
      <c r="I417" s="197">
        <v>2426.6</v>
      </c>
      <c r="J417" s="198"/>
      <c r="K417" s="198">
        <f t="shared" si="43"/>
        <v>485.32</v>
      </c>
      <c r="L417" s="199">
        <f t="shared" si="44"/>
        <v>0</v>
      </c>
      <c r="M417" s="200">
        <f t="shared" si="45"/>
        <v>5</v>
      </c>
      <c r="N417" s="200">
        <f t="shared" si="46"/>
        <v>485.32</v>
      </c>
      <c r="O417" s="201">
        <f t="shared" si="47"/>
        <v>2426.6</v>
      </c>
    </row>
    <row r="418" spans="2:15" x14ac:dyDescent="0.25">
      <c r="B418" s="202" t="s">
        <v>245</v>
      </c>
      <c r="C418" s="202" t="s">
        <v>175</v>
      </c>
      <c r="D418" s="203" t="s">
        <v>281</v>
      </c>
      <c r="E418" s="204" t="s">
        <v>282</v>
      </c>
      <c r="F418" s="205" t="s">
        <v>53</v>
      </c>
      <c r="G418" s="206">
        <v>2</v>
      </c>
      <c r="H418" s="207">
        <v>6510.34</v>
      </c>
      <c r="I418" s="208">
        <v>13020.68</v>
      </c>
      <c r="J418" s="198"/>
      <c r="K418" s="198">
        <f t="shared" si="43"/>
        <v>6510.34</v>
      </c>
      <c r="L418" s="199">
        <f t="shared" si="44"/>
        <v>0</v>
      </c>
      <c r="M418" s="200">
        <f t="shared" si="45"/>
        <v>2</v>
      </c>
      <c r="N418" s="200">
        <f t="shared" si="46"/>
        <v>6510.34</v>
      </c>
      <c r="O418" s="201">
        <f t="shared" si="47"/>
        <v>13020.68</v>
      </c>
    </row>
    <row r="419" spans="2:15" x14ac:dyDescent="0.25">
      <c r="B419" s="202" t="s">
        <v>248</v>
      </c>
      <c r="C419" s="202" t="s">
        <v>175</v>
      </c>
      <c r="D419" s="203" t="s">
        <v>346</v>
      </c>
      <c r="E419" s="204" t="s">
        <v>347</v>
      </c>
      <c r="F419" s="205" t="s">
        <v>53</v>
      </c>
      <c r="G419" s="206">
        <v>1</v>
      </c>
      <c r="H419" s="207">
        <v>6510.34</v>
      </c>
      <c r="I419" s="208">
        <v>6510.34</v>
      </c>
      <c r="J419" s="198"/>
      <c r="K419" s="198">
        <f t="shared" si="43"/>
        <v>6510.34</v>
      </c>
      <c r="L419" s="199">
        <f t="shared" si="44"/>
        <v>0</v>
      </c>
      <c r="M419" s="200">
        <f t="shared" si="45"/>
        <v>1</v>
      </c>
      <c r="N419" s="200">
        <f t="shared" si="46"/>
        <v>6510.34</v>
      </c>
      <c r="O419" s="201">
        <f t="shared" si="47"/>
        <v>6510.34</v>
      </c>
    </row>
    <row r="420" spans="2:15" ht="24" x14ac:dyDescent="0.25">
      <c r="B420" s="191" t="s">
        <v>252</v>
      </c>
      <c r="C420" s="191" t="s">
        <v>113</v>
      </c>
      <c r="D420" s="192" t="s">
        <v>290</v>
      </c>
      <c r="E420" s="193" t="s">
        <v>291</v>
      </c>
      <c r="F420" s="194" t="s">
        <v>81</v>
      </c>
      <c r="G420" s="195">
        <v>17</v>
      </c>
      <c r="H420" s="196">
        <v>3059.28</v>
      </c>
      <c r="I420" s="197">
        <v>52007.76</v>
      </c>
      <c r="J420" s="198"/>
      <c r="K420" s="198">
        <f t="shared" si="43"/>
        <v>3059.28</v>
      </c>
      <c r="L420" s="199">
        <f t="shared" si="44"/>
        <v>0</v>
      </c>
      <c r="M420" s="200">
        <f t="shared" si="45"/>
        <v>17</v>
      </c>
      <c r="N420" s="200">
        <f t="shared" si="46"/>
        <v>3059.28</v>
      </c>
      <c r="O420" s="201">
        <f t="shared" si="47"/>
        <v>52007.76</v>
      </c>
    </row>
    <row r="421" spans="2:15" x14ac:dyDescent="0.25">
      <c r="B421" s="191" t="s">
        <v>255</v>
      </c>
      <c r="C421" s="191" t="s">
        <v>113</v>
      </c>
      <c r="D421" s="192" t="s">
        <v>302</v>
      </c>
      <c r="E421" s="193" t="s">
        <v>303</v>
      </c>
      <c r="F421" s="194" t="s">
        <v>130</v>
      </c>
      <c r="G421" s="195">
        <v>125.83</v>
      </c>
      <c r="H421" s="196">
        <v>9.2100000000000009</v>
      </c>
      <c r="I421" s="197">
        <v>1158.8900000000001</v>
      </c>
      <c r="J421" s="198"/>
      <c r="K421" s="198">
        <f t="shared" si="43"/>
        <v>9.2100000000000009</v>
      </c>
      <c r="L421" s="199">
        <f t="shared" si="44"/>
        <v>0</v>
      </c>
      <c r="M421" s="200">
        <f t="shared" si="45"/>
        <v>125.83</v>
      </c>
      <c r="N421" s="200">
        <f t="shared" si="46"/>
        <v>9.2100000000000009</v>
      </c>
      <c r="O421" s="201">
        <f t="shared" si="47"/>
        <v>1158.8900000000001</v>
      </c>
    </row>
    <row r="422" spans="2:15" x14ac:dyDescent="0.25">
      <c r="B422" s="209"/>
      <c r="C422" s="210" t="s">
        <v>108</v>
      </c>
      <c r="D422" s="211" t="s">
        <v>133</v>
      </c>
      <c r="E422" s="211" t="s">
        <v>304</v>
      </c>
      <c r="F422" s="209"/>
      <c r="G422" s="209"/>
      <c r="H422" s="209"/>
      <c r="I422" s="212">
        <v>80656.030000000013</v>
      </c>
      <c r="J422" s="198"/>
      <c r="K422" s="198">
        <f t="shared" si="43"/>
        <v>0</v>
      </c>
      <c r="L422" s="199">
        <f t="shared" si="44"/>
        <v>0</v>
      </c>
      <c r="M422" s="200">
        <f t="shared" si="45"/>
        <v>0</v>
      </c>
      <c r="N422" s="200">
        <f t="shared" si="46"/>
        <v>0</v>
      </c>
      <c r="O422" s="201">
        <f t="shared" si="47"/>
        <v>0</v>
      </c>
    </row>
    <row r="423" spans="2:15" ht="36" x14ac:dyDescent="0.25">
      <c r="B423" s="191" t="s">
        <v>258</v>
      </c>
      <c r="C423" s="191" t="s">
        <v>113</v>
      </c>
      <c r="D423" s="192" t="s">
        <v>306</v>
      </c>
      <c r="E423" s="193" t="s">
        <v>307</v>
      </c>
      <c r="F423" s="194" t="s">
        <v>130</v>
      </c>
      <c r="G423" s="195">
        <v>256.08</v>
      </c>
      <c r="H423" s="196">
        <v>87.65</v>
      </c>
      <c r="I423" s="197">
        <v>22445.41</v>
      </c>
      <c r="J423" s="198">
        <v>-245.08</v>
      </c>
      <c r="K423" s="198">
        <f t="shared" si="43"/>
        <v>87.65</v>
      </c>
      <c r="L423" s="199">
        <f t="shared" si="44"/>
        <v>-21481.26</v>
      </c>
      <c r="M423" s="200">
        <f t="shared" si="45"/>
        <v>10.999999999999972</v>
      </c>
      <c r="N423" s="200">
        <f t="shared" si="46"/>
        <v>87.65</v>
      </c>
      <c r="O423" s="201">
        <f t="shared" si="47"/>
        <v>964.15</v>
      </c>
    </row>
    <row r="424" spans="2:15" ht="24" x14ac:dyDescent="0.25">
      <c r="B424" s="191" t="s">
        <v>261</v>
      </c>
      <c r="C424" s="191" t="s">
        <v>113</v>
      </c>
      <c r="D424" s="192" t="s">
        <v>309</v>
      </c>
      <c r="E424" s="193" t="s">
        <v>310</v>
      </c>
      <c r="F424" s="194" t="s">
        <v>130</v>
      </c>
      <c r="G424" s="195">
        <v>501.16</v>
      </c>
      <c r="H424" s="196">
        <v>32.22</v>
      </c>
      <c r="I424" s="197">
        <v>16147.38</v>
      </c>
      <c r="J424" s="198">
        <v>-490.16</v>
      </c>
      <c r="K424" s="198">
        <f t="shared" si="43"/>
        <v>32.22</v>
      </c>
      <c r="L424" s="199">
        <f t="shared" si="44"/>
        <v>-15792.96</v>
      </c>
      <c r="M424" s="200">
        <f t="shared" si="45"/>
        <v>11</v>
      </c>
      <c r="N424" s="200">
        <f t="shared" si="46"/>
        <v>32.22</v>
      </c>
      <c r="O424" s="201">
        <f t="shared" si="47"/>
        <v>354.42</v>
      </c>
    </row>
    <row r="425" spans="2:15" ht="24" x14ac:dyDescent="0.25">
      <c r="B425" s="191" t="s">
        <v>264</v>
      </c>
      <c r="C425" s="191" t="s">
        <v>113</v>
      </c>
      <c r="D425" s="192" t="s">
        <v>384</v>
      </c>
      <c r="E425" s="193" t="s">
        <v>385</v>
      </c>
      <c r="F425" s="194" t="s">
        <v>130</v>
      </c>
      <c r="G425" s="195">
        <v>6.6</v>
      </c>
      <c r="H425" s="196">
        <v>32.22</v>
      </c>
      <c r="I425" s="197">
        <v>212.65</v>
      </c>
      <c r="J425" s="198"/>
      <c r="K425" s="198">
        <f t="shared" si="43"/>
        <v>32.22</v>
      </c>
      <c r="L425" s="199">
        <f t="shared" si="44"/>
        <v>0</v>
      </c>
      <c r="M425" s="200">
        <f t="shared" si="45"/>
        <v>6.6</v>
      </c>
      <c r="N425" s="200">
        <f t="shared" si="46"/>
        <v>32.22</v>
      </c>
      <c r="O425" s="201">
        <f t="shared" si="47"/>
        <v>212.65</v>
      </c>
    </row>
    <row r="426" spans="2:15" x14ac:dyDescent="0.25">
      <c r="B426" s="191" t="s">
        <v>267</v>
      </c>
      <c r="C426" s="191" t="s">
        <v>113</v>
      </c>
      <c r="D426" s="192" t="s">
        <v>312</v>
      </c>
      <c r="E426" s="193" t="s">
        <v>313</v>
      </c>
      <c r="F426" s="194" t="s">
        <v>130</v>
      </c>
      <c r="G426" s="195">
        <v>501.16</v>
      </c>
      <c r="H426" s="196">
        <v>72.34</v>
      </c>
      <c r="I426" s="197">
        <v>36253.910000000003</v>
      </c>
      <c r="J426" s="198">
        <v>-490.16</v>
      </c>
      <c r="K426" s="198">
        <f t="shared" si="43"/>
        <v>72.34</v>
      </c>
      <c r="L426" s="199">
        <f t="shared" si="44"/>
        <v>-35458.17</v>
      </c>
      <c r="M426" s="200">
        <f t="shared" si="45"/>
        <v>11</v>
      </c>
      <c r="N426" s="200">
        <f t="shared" si="46"/>
        <v>72.34</v>
      </c>
      <c r="O426" s="201">
        <f t="shared" si="47"/>
        <v>795.74</v>
      </c>
    </row>
    <row r="427" spans="2:15" x14ac:dyDescent="0.25">
      <c r="B427" s="191" t="s">
        <v>72</v>
      </c>
      <c r="C427" s="191" t="s">
        <v>113</v>
      </c>
      <c r="D427" s="192" t="s">
        <v>388</v>
      </c>
      <c r="E427" s="193" t="s">
        <v>389</v>
      </c>
      <c r="F427" s="194" t="s">
        <v>130</v>
      </c>
      <c r="G427" s="195">
        <v>6.6</v>
      </c>
      <c r="H427" s="196">
        <v>94.7</v>
      </c>
      <c r="I427" s="197">
        <v>625.02</v>
      </c>
      <c r="J427" s="198"/>
      <c r="K427" s="198">
        <f t="shared" si="43"/>
        <v>94.7</v>
      </c>
      <c r="L427" s="199">
        <f t="shared" si="44"/>
        <v>0</v>
      </c>
      <c r="M427" s="200">
        <f t="shared" si="45"/>
        <v>6.6</v>
      </c>
      <c r="N427" s="200">
        <f t="shared" si="46"/>
        <v>94.7</v>
      </c>
      <c r="O427" s="201">
        <f t="shared" si="47"/>
        <v>625.02</v>
      </c>
    </row>
    <row r="428" spans="2:15" ht="24" x14ac:dyDescent="0.25">
      <c r="B428" s="191" t="s">
        <v>271</v>
      </c>
      <c r="C428" s="191" t="s">
        <v>113</v>
      </c>
      <c r="D428" s="192" t="s">
        <v>315</v>
      </c>
      <c r="E428" s="193" t="s">
        <v>316</v>
      </c>
      <c r="F428" s="194" t="s">
        <v>53</v>
      </c>
      <c r="G428" s="195">
        <v>3</v>
      </c>
      <c r="H428" s="196">
        <v>1657.22</v>
      </c>
      <c r="I428" s="197">
        <v>4971.66</v>
      </c>
      <c r="J428" s="198"/>
      <c r="K428" s="198">
        <f t="shared" si="43"/>
        <v>1657.22</v>
      </c>
      <c r="L428" s="199">
        <f t="shared" si="44"/>
        <v>0</v>
      </c>
      <c r="M428" s="200">
        <f t="shared" si="45"/>
        <v>3</v>
      </c>
      <c r="N428" s="200">
        <f t="shared" si="46"/>
        <v>1657.22</v>
      </c>
      <c r="O428" s="201">
        <f t="shared" si="47"/>
        <v>4971.66</v>
      </c>
    </row>
    <row r="429" spans="2:15" x14ac:dyDescent="0.25">
      <c r="B429" s="209"/>
      <c r="C429" s="210" t="s">
        <v>108</v>
      </c>
      <c r="D429" s="211" t="s">
        <v>317</v>
      </c>
      <c r="E429" s="211" t="s">
        <v>318</v>
      </c>
      <c r="F429" s="209"/>
      <c r="G429" s="209"/>
      <c r="H429" s="209"/>
      <c r="I429" s="212">
        <v>46032.21</v>
      </c>
      <c r="J429" s="198"/>
      <c r="K429" s="198">
        <f t="shared" si="43"/>
        <v>0</v>
      </c>
      <c r="L429" s="199">
        <f t="shared" si="44"/>
        <v>0</v>
      </c>
      <c r="M429" s="200">
        <f t="shared" si="45"/>
        <v>0</v>
      </c>
      <c r="N429" s="200">
        <f t="shared" si="46"/>
        <v>0</v>
      </c>
      <c r="O429" s="201">
        <f t="shared" si="47"/>
        <v>0</v>
      </c>
    </row>
    <row r="430" spans="2:15" ht="24" x14ac:dyDescent="0.25">
      <c r="B430" s="191" t="s">
        <v>274</v>
      </c>
      <c r="C430" s="191" t="s">
        <v>113</v>
      </c>
      <c r="D430" s="192" t="s">
        <v>320</v>
      </c>
      <c r="E430" s="193" t="s">
        <v>321</v>
      </c>
      <c r="F430" s="194" t="s">
        <v>65</v>
      </c>
      <c r="G430" s="195">
        <v>141.01300000000001</v>
      </c>
      <c r="H430" s="196">
        <v>137.6</v>
      </c>
      <c r="I430" s="197">
        <v>19403.39</v>
      </c>
      <c r="J430" s="198">
        <v>-8.7360000000000007</v>
      </c>
      <c r="K430" s="198">
        <f t="shared" si="43"/>
        <v>137.6</v>
      </c>
      <c r="L430" s="199">
        <f t="shared" si="44"/>
        <v>-1202.07</v>
      </c>
      <c r="M430" s="200">
        <f t="shared" si="45"/>
        <v>132.27700000000002</v>
      </c>
      <c r="N430" s="200">
        <f t="shared" si="46"/>
        <v>137.6</v>
      </c>
      <c r="O430" s="201">
        <f t="shared" si="47"/>
        <v>18201.32</v>
      </c>
    </row>
    <row r="431" spans="2:15" ht="24" x14ac:dyDescent="0.25">
      <c r="B431" s="191" t="s">
        <v>277</v>
      </c>
      <c r="C431" s="191" t="s">
        <v>113</v>
      </c>
      <c r="D431" s="192" t="s">
        <v>83</v>
      </c>
      <c r="E431" s="193" t="s">
        <v>323</v>
      </c>
      <c r="F431" s="194" t="s">
        <v>65</v>
      </c>
      <c r="G431" s="195">
        <v>41.561</v>
      </c>
      <c r="H431" s="196">
        <v>257.77999999999997</v>
      </c>
      <c r="I431" s="197">
        <v>10713.59</v>
      </c>
      <c r="J431" s="198">
        <v>-8.7360000000000007</v>
      </c>
      <c r="K431" s="198">
        <f t="shared" ref="K431:K436" si="48">+H431</f>
        <v>257.77999999999997</v>
      </c>
      <c r="L431" s="199">
        <f t="shared" ref="L431:L436" si="49">ROUND(J431*K431,2)</f>
        <v>-2251.9699999999998</v>
      </c>
      <c r="M431" s="200">
        <f t="shared" ref="M431:M436" si="50">+G431+J431</f>
        <v>32.825000000000003</v>
      </c>
      <c r="N431" s="200">
        <f t="shared" ref="N431:N436" si="51">+K431</f>
        <v>257.77999999999997</v>
      </c>
      <c r="O431" s="201">
        <f t="shared" ref="O431:O436" si="52">ROUND(M431*N431,2)</f>
        <v>8461.6299999999992</v>
      </c>
    </row>
    <row r="432" spans="2:15" ht="24" x14ac:dyDescent="0.25">
      <c r="B432" s="191" t="s">
        <v>280</v>
      </c>
      <c r="C432" s="191" t="s">
        <v>113</v>
      </c>
      <c r="D432" s="192" t="s">
        <v>325</v>
      </c>
      <c r="E432" s="193" t="s">
        <v>167</v>
      </c>
      <c r="F432" s="194" t="s">
        <v>65</v>
      </c>
      <c r="G432" s="195">
        <v>99.451999999999998</v>
      </c>
      <c r="H432" s="196">
        <v>154.66999999999999</v>
      </c>
      <c r="I432" s="197">
        <v>15382.24</v>
      </c>
      <c r="J432" s="198"/>
      <c r="K432" s="198">
        <f t="shared" si="48"/>
        <v>154.66999999999999</v>
      </c>
      <c r="L432" s="199">
        <f t="shared" si="49"/>
        <v>0</v>
      </c>
      <c r="M432" s="200">
        <f t="shared" si="50"/>
        <v>99.451999999999998</v>
      </c>
      <c r="N432" s="200">
        <f t="shared" si="51"/>
        <v>154.66999999999999</v>
      </c>
      <c r="O432" s="201">
        <f t="shared" si="52"/>
        <v>15382.24</v>
      </c>
    </row>
    <row r="433" spans="2:15" ht="24" x14ac:dyDescent="0.25">
      <c r="B433" s="191" t="s">
        <v>283</v>
      </c>
      <c r="C433" s="191" t="s">
        <v>113</v>
      </c>
      <c r="D433" s="192" t="s">
        <v>395</v>
      </c>
      <c r="E433" s="193" t="s">
        <v>396</v>
      </c>
      <c r="F433" s="194" t="s">
        <v>65</v>
      </c>
      <c r="G433" s="195">
        <v>2.2690000000000001</v>
      </c>
      <c r="H433" s="196">
        <v>80.23</v>
      </c>
      <c r="I433" s="197">
        <v>182.04</v>
      </c>
      <c r="J433" s="198"/>
      <c r="K433" s="198">
        <f t="shared" si="48"/>
        <v>80.23</v>
      </c>
      <c r="L433" s="199">
        <f t="shared" si="49"/>
        <v>0</v>
      </c>
      <c r="M433" s="200">
        <f t="shared" si="50"/>
        <v>2.2690000000000001</v>
      </c>
      <c r="N433" s="200">
        <f t="shared" si="51"/>
        <v>80.23</v>
      </c>
      <c r="O433" s="201">
        <f t="shared" si="52"/>
        <v>182.04</v>
      </c>
    </row>
    <row r="434" spans="2:15" ht="24" x14ac:dyDescent="0.25">
      <c r="B434" s="191" t="s">
        <v>286</v>
      </c>
      <c r="C434" s="191" t="s">
        <v>113</v>
      </c>
      <c r="D434" s="192" t="s">
        <v>398</v>
      </c>
      <c r="E434" s="193" t="s">
        <v>399</v>
      </c>
      <c r="F434" s="194" t="s">
        <v>65</v>
      </c>
      <c r="G434" s="195">
        <v>2.2690000000000001</v>
      </c>
      <c r="H434" s="196">
        <v>154.66999999999999</v>
      </c>
      <c r="I434" s="197">
        <v>350.95</v>
      </c>
      <c r="J434" s="198"/>
      <c r="K434" s="198">
        <f t="shared" si="48"/>
        <v>154.66999999999999</v>
      </c>
      <c r="L434" s="199">
        <f t="shared" si="49"/>
        <v>0</v>
      </c>
      <c r="M434" s="200">
        <f t="shared" si="50"/>
        <v>2.2690000000000001</v>
      </c>
      <c r="N434" s="200">
        <f t="shared" si="51"/>
        <v>154.66999999999999</v>
      </c>
      <c r="O434" s="201">
        <f t="shared" si="52"/>
        <v>350.95</v>
      </c>
    </row>
    <row r="435" spans="2:15" x14ac:dyDescent="0.25">
      <c r="B435" s="209"/>
      <c r="C435" s="210" t="s">
        <v>108</v>
      </c>
      <c r="D435" s="211" t="s">
        <v>326</v>
      </c>
      <c r="E435" s="211" t="s">
        <v>327</v>
      </c>
      <c r="F435" s="209"/>
      <c r="G435" s="209"/>
      <c r="H435" s="209"/>
      <c r="I435" s="212">
        <v>3644.96</v>
      </c>
      <c r="J435" s="198"/>
      <c r="K435" s="198">
        <f t="shared" si="48"/>
        <v>0</v>
      </c>
      <c r="L435" s="199">
        <f t="shared" si="49"/>
        <v>0</v>
      </c>
      <c r="M435" s="200">
        <f t="shared" si="50"/>
        <v>0</v>
      </c>
      <c r="N435" s="200">
        <f t="shared" si="51"/>
        <v>0</v>
      </c>
      <c r="O435" s="201">
        <f t="shared" si="52"/>
        <v>0</v>
      </c>
    </row>
    <row r="436" spans="2:15" ht="24" x14ac:dyDescent="0.25">
      <c r="B436" s="191" t="s">
        <v>289</v>
      </c>
      <c r="C436" s="191" t="s">
        <v>113</v>
      </c>
      <c r="D436" s="192" t="s">
        <v>329</v>
      </c>
      <c r="E436" s="193" t="s">
        <v>330</v>
      </c>
      <c r="F436" s="194" t="s">
        <v>65</v>
      </c>
      <c r="G436" s="195">
        <v>31.856000000000002</v>
      </c>
      <c r="H436" s="196">
        <v>114.42</v>
      </c>
      <c r="I436" s="197">
        <v>3644.96</v>
      </c>
      <c r="J436" s="198"/>
      <c r="K436" s="198">
        <f t="shared" si="48"/>
        <v>114.42</v>
      </c>
      <c r="L436" s="199">
        <f t="shared" si="49"/>
        <v>0</v>
      </c>
      <c r="M436" s="200">
        <f t="shared" si="50"/>
        <v>31.856000000000002</v>
      </c>
      <c r="N436" s="200">
        <f t="shared" si="51"/>
        <v>114.42</v>
      </c>
      <c r="O436" s="201">
        <f t="shared" si="52"/>
        <v>3644.96</v>
      </c>
    </row>
    <row r="438" spans="2:15" x14ac:dyDescent="0.25">
      <c r="C438" s="213"/>
      <c r="D438" s="214" t="str">
        <f>CONCATENATE("CELKEM ",B364)</f>
        <v>CELKEM 06 - SO 01.F - Stoka A.1.2</v>
      </c>
      <c r="E438" s="215"/>
      <c r="F438" s="215"/>
      <c r="G438" s="216"/>
      <c r="H438" s="215"/>
      <c r="I438" s="217">
        <v>1154587.67</v>
      </c>
      <c r="J438" s="218"/>
      <c r="K438" s="219"/>
      <c r="L438" s="219">
        <f t="shared" ref="L438:O438" si="53">ROUND(SUM(L367:L436),2)</f>
        <v>-226499.12</v>
      </c>
      <c r="M438" s="219"/>
      <c r="N438" s="219"/>
      <c r="O438" s="219">
        <f t="shared" si="53"/>
        <v>928088.57</v>
      </c>
    </row>
    <row r="440" spans="2:15" ht="15.75" x14ac:dyDescent="0.25">
      <c r="B440" s="179" t="s">
        <v>408</v>
      </c>
      <c r="C440" s="20"/>
      <c r="D440" s="20"/>
      <c r="E440" s="20"/>
      <c r="F440" s="20"/>
      <c r="G440" s="20"/>
      <c r="H440" s="20"/>
      <c r="I440" s="180">
        <v>2194726.27</v>
      </c>
      <c r="J440" s="20"/>
      <c r="K440" s="20"/>
      <c r="L440" s="20"/>
      <c r="M440" s="20"/>
      <c r="N440" s="20"/>
      <c r="O440" s="20"/>
    </row>
    <row r="441" spans="2:15" ht="15.75" x14ac:dyDescent="0.25">
      <c r="B441" s="185"/>
      <c r="C441" s="186" t="s">
        <v>108</v>
      </c>
      <c r="D441" s="187" t="s">
        <v>109</v>
      </c>
      <c r="E441" s="187" t="s">
        <v>110</v>
      </c>
      <c r="F441" s="185"/>
      <c r="G441" s="185"/>
      <c r="H441" s="185"/>
      <c r="I441" s="188">
        <v>2194726.27</v>
      </c>
      <c r="J441" s="185"/>
      <c r="K441" s="185"/>
      <c r="L441" s="185"/>
      <c r="M441" s="185"/>
      <c r="N441" s="185"/>
      <c r="O441" s="185"/>
    </row>
    <row r="442" spans="2:15" x14ac:dyDescent="0.25">
      <c r="B442" s="185"/>
      <c r="C442" s="186" t="s">
        <v>108</v>
      </c>
      <c r="D442" s="189" t="s">
        <v>111</v>
      </c>
      <c r="E442" s="189" t="s">
        <v>112</v>
      </c>
      <c r="F442" s="185"/>
      <c r="G442" s="185"/>
      <c r="H442" s="185"/>
      <c r="I442" s="190">
        <v>816823.54000000027</v>
      </c>
      <c r="J442" s="181" t="str">
        <f>IF(ISBLANK(G442),"",SUM(#REF!+#REF!+#REF!+#REF!+#REF!+#REF!+#REF!+#REF!+#REF!+#REF!+#REF!,#REF!,#REF!,#REF!,#REF!,#REF!,#REF!,#REF!,#REF!,#REF!,#REF!,#REF!))</f>
        <v/>
      </c>
      <c r="K442" s="182" t="str">
        <f>IF(ISBLANK(G442),"",SUM(#REF!+#REF!+#REF!+#REF!+#REF!+#REF!+#REF!+#REF!+#REF!+#REF!+#REF!,#REF!,#REF!,#REF!,#REF!,#REF!,#REF!,#REF!,#REF!,#REF!,#REF!,#REF!,#REF!))</f>
        <v/>
      </c>
      <c r="L442" s="227" t="str">
        <f>IFERROR(IF($I442=0,0,K442/$I442),"")</f>
        <v/>
      </c>
      <c r="M442" s="183" t="str">
        <f>IF(ISBLANK(G442),"",G442-J442)</f>
        <v/>
      </c>
      <c r="N442" s="184" t="str">
        <f>IF(ISBLANK(G442),"",I442-K442)</f>
        <v/>
      </c>
      <c r="O442" s="228" t="str">
        <f>IFERROR(IF($I442=0,0,N442/$I442),"")</f>
        <v/>
      </c>
    </row>
    <row r="443" spans="2:15" ht="36" x14ac:dyDescent="0.25">
      <c r="B443" s="191" t="s">
        <v>111</v>
      </c>
      <c r="C443" s="191" t="s">
        <v>113</v>
      </c>
      <c r="D443" s="192" t="s">
        <v>118</v>
      </c>
      <c r="E443" s="193" t="s">
        <v>119</v>
      </c>
      <c r="F443" s="194" t="s">
        <v>46</v>
      </c>
      <c r="G443" s="195">
        <v>30.074000000000002</v>
      </c>
      <c r="H443" s="196">
        <v>21.04</v>
      </c>
      <c r="I443" s="197">
        <v>632.76</v>
      </c>
      <c r="J443" s="198"/>
      <c r="K443" s="198">
        <f t="shared" ref="K443:K506" si="54">+H443</f>
        <v>21.04</v>
      </c>
      <c r="L443" s="199">
        <f t="shared" ref="L443:L506" si="55">ROUND(J443*K443,2)</f>
        <v>0</v>
      </c>
      <c r="M443" s="200">
        <f t="shared" ref="M443:M506" si="56">+G443+J443</f>
        <v>30.074000000000002</v>
      </c>
      <c r="N443" s="200">
        <f t="shared" ref="N443:N506" si="57">+K443</f>
        <v>21.04</v>
      </c>
      <c r="O443" s="201">
        <f t="shared" ref="O443:O506" si="58">ROUND(M443*N443,2)</f>
        <v>632.76</v>
      </c>
    </row>
    <row r="444" spans="2:15" ht="36" x14ac:dyDescent="0.25">
      <c r="B444" s="191" t="s">
        <v>114</v>
      </c>
      <c r="C444" s="191" t="s">
        <v>113</v>
      </c>
      <c r="D444" s="192" t="s">
        <v>121</v>
      </c>
      <c r="E444" s="193" t="s">
        <v>122</v>
      </c>
      <c r="F444" s="194" t="s">
        <v>46</v>
      </c>
      <c r="G444" s="195">
        <v>225.643</v>
      </c>
      <c r="H444" s="196">
        <v>26.3</v>
      </c>
      <c r="I444" s="197">
        <v>5934.41</v>
      </c>
      <c r="J444" s="198"/>
      <c r="K444" s="198">
        <f t="shared" si="54"/>
        <v>26.3</v>
      </c>
      <c r="L444" s="199">
        <f t="shared" si="55"/>
        <v>0</v>
      </c>
      <c r="M444" s="200">
        <f t="shared" si="56"/>
        <v>225.643</v>
      </c>
      <c r="N444" s="200">
        <f t="shared" si="57"/>
        <v>26.3</v>
      </c>
      <c r="O444" s="201">
        <f t="shared" si="58"/>
        <v>5934.41</v>
      </c>
    </row>
    <row r="445" spans="2:15" ht="36" x14ac:dyDescent="0.25">
      <c r="B445" s="191" t="s">
        <v>117</v>
      </c>
      <c r="C445" s="191" t="s">
        <v>113</v>
      </c>
      <c r="D445" s="192" t="s">
        <v>115</v>
      </c>
      <c r="E445" s="193" t="s">
        <v>116</v>
      </c>
      <c r="F445" s="194" t="s">
        <v>46</v>
      </c>
      <c r="G445" s="195">
        <v>216.964</v>
      </c>
      <c r="H445" s="196">
        <v>40.770000000000003</v>
      </c>
      <c r="I445" s="197">
        <v>8845.6200000000008</v>
      </c>
      <c r="J445" s="198"/>
      <c r="K445" s="198">
        <f t="shared" si="54"/>
        <v>40.770000000000003</v>
      </c>
      <c r="L445" s="199">
        <f t="shared" si="55"/>
        <v>0</v>
      </c>
      <c r="M445" s="200">
        <f t="shared" si="56"/>
        <v>216.964</v>
      </c>
      <c r="N445" s="200">
        <f t="shared" si="57"/>
        <v>40.770000000000003</v>
      </c>
      <c r="O445" s="201">
        <f t="shared" si="58"/>
        <v>8845.6200000000008</v>
      </c>
    </row>
    <row r="446" spans="2:15" ht="36" x14ac:dyDescent="0.25">
      <c r="B446" s="191" t="s">
        <v>120</v>
      </c>
      <c r="C446" s="191" t="s">
        <v>113</v>
      </c>
      <c r="D446" s="192" t="s">
        <v>349</v>
      </c>
      <c r="E446" s="193" t="s">
        <v>350</v>
      </c>
      <c r="F446" s="194" t="s">
        <v>46</v>
      </c>
      <c r="G446" s="195">
        <v>8.6790000000000003</v>
      </c>
      <c r="H446" s="196">
        <v>519.33000000000004</v>
      </c>
      <c r="I446" s="197">
        <v>4507.2700000000004</v>
      </c>
      <c r="J446" s="198"/>
      <c r="K446" s="198">
        <f t="shared" si="54"/>
        <v>519.33000000000004</v>
      </c>
      <c r="L446" s="199">
        <f t="shared" si="55"/>
        <v>0</v>
      </c>
      <c r="M446" s="200">
        <f t="shared" si="56"/>
        <v>8.6790000000000003</v>
      </c>
      <c r="N446" s="200">
        <f t="shared" si="57"/>
        <v>519.33000000000004</v>
      </c>
      <c r="O446" s="201">
        <f t="shared" si="58"/>
        <v>4507.2700000000004</v>
      </c>
    </row>
    <row r="447" spans="2:15" ht="36" x14ac:dyDescent="0.25">
      <c r="B447" s="191" t="s">
        <v>123</v>
      </c>
      <c r="C447" s="191" t="s">
        <v>113</v>
      </c>
      <c r="D447" s="192" t="s">
        <v>124</v>
      </c>
      <c r="E447" s="193" t="s">
        <v>125</v>
      </c>
      <c r="F447" s="194" t="s">
        <v>46</v>
      </c>
      <c r="G447" s="195">
        <v>216.964</v>
      </c>
      <c r="H447" s="196">
        <v>39.46</v>
      </c>
      <c r="I447" s="197">
        <v>8561.4</v>
      </c>
      <c r="J447" s="198"/>
      <c r="K447" s="198">
        <f t="shared" si="54"/>
        <v>39.46</v>
      </c>
      <c r="L447" s="199">
        <f t="shared" si="55"/>
        <v>0</v>
      </c>
      <c r="M447" s="200">
        <f t="shared" si="56"/>
        <v>216.964</v>
      </c>
      <c r="N447" s="200">
        <f t="shared" si="57"/>
        <v>39.46</v>
      </c>
      <c r="O447" s="201">
        <f t="shared" si="58"/>
        <v>8561.4</v>
      </c>
    </row>
    <row r="448" spans="2:15" ht="36" x14ac:dyDescent="0.25">
      <c r="B448" s="191" t="s">
        <v>126</v>
      </c>
      <c r="C448" s="191" t="s">
        <v>113</v>
      </c>
      <c r="D448" s="192" t="s">
        <v>351</v>
      </c>
      <c r="E448" s="193" t="s">
        <v>352</v>
      </c>
      <c r="F448" s="194" t="s">
        <v>46</v>
      </c>
      <c r="G448" s="195">
        <v>8.6790000000000003</v>
      </c>
      <c r="H448" s="196">
        <v>77.599999999999994</v>
      </c>
      <c r="I448" s="197">
        <v>673.49</v>
      </c>
      <c r="J448" s="198"/>
      <c r="K448" s="198">
        <f t="shared" si="54"/>
        <v>77.599999999999994</v>
      </c>
      <c r="L448" s="199">
        <f t="shared" si="55"/>
        <v>0</v>
      </c>
      <c r="M448" s="200">
        <f t="shared" si="56"/>
        <v>8.6790000000000003</v>
      </c>
      <c r="N448" s="200">
        <f t="shared" si="57"/>
        <v>77.599999999999994</v>
      </c>
      <c r="O448" s="201">
        <f t="shared" si="58"/>
        <v>673.49</v>
      </c>
    </row>
    <row r="449" spans="2:15" ht="24" x14ac:dyDescent="0.25">
      <c r="B449" s="191" t="s">
        <v>127</v>
      </c>
      <c r="C449" s="191" t="s">
        <v>113</v>
      </c>
      <c r="D449" s="192" t="s">
        <v>67</v>
      </c>
      <c r="E449" s="193" t="s">
        <v>68</v>
      </c>
      <c r="F449" s="194" t="s">
        <v>46</v>
      </c>
      <c r="G449" s="195">
        <v>351.87700000000001</v>
      </c>
      <c r="H449" s="196">
        <v>55.24</v>
      </c>
      <c r="I449" s="197">
        <v>19437.689999999999</v>
      </c>
      <c r="J449" s="198">
        <v>-118.34399999999999</v>
      </c>
      <c r="K449" s="198">
        <f t="shared" si="54"/>
        <v>55.24</v>
      </c>
      <c r="L449" s="199">
        <f t="shared" si="55"/>
        <v>-6537.32</v>
      </c>
      <c r="M449" s="200">
        <f t="shared" si="56"/>
        <v>233.53300000000002</v>
      </c>
      <c r="N449" s="200">
        <f t="shared" si="57"/>
        <v>55.24</v>
      </c>
      <c r="O449" s="201">
        <f t="shared" si="58"/>
        <v>12900.36</v>
      </c>
    </row>
    <row r="450" spans="2:15" ht="48" x14ac:dyDescent="0.25">
      <c r="B450" s="191" t="s">
        <v>66</v>
      </c>
      <c r="C450" s="191" t="s">
        <v>113</v>
      </c>
      <c r="D450" s="192" t="s">
        <v>128</v>
      </c>
      <c r="E450" s="193" t="s">
        <v>129</v>
      </c>
      <c r="F450" s="194" t="s">
        <v>130</v>
      </c>
      <c r="G450" s="195">
        <v>5.5</v>
      </c>
      <c r="H450" s="196">
        <v>170.98</v>
      </c>
      <c r="I450" s="197">
        <v>940.39</v>
      </c>
      <c r="J450" s="198"/>
      <c r="K450" s="198">
        <f t="shared" si="54"/>
        <v>170.98</v>
      </c>
      <c r="L450" s="199">
        <f t="shared" si="55"/>
        <v>0</v>
      </c>
      <c r="M450" s="200">
        <f t="shared" si="56"/>
        <v>5.5</v>
      </c>
      <c r="N450" s="200">
        <f t="shared" si="57"/>
        <v>170.98</v>
      </c>
      <c r="O450" s="201">
        <f t="shared" si="58"/>
        <v>940.39</v>
      </c>
    </row>
    <row r="451" spans="2:15" ht="24" x14ac:dyDescent="0.25">
      <c r="B451" s="191" t="s">
        <v>133</v>
      </c>
      <c r="C451" s="191" t="s">
        <v>113</v>
      </c>
      <c r="D451" s="192" t="s">
        <v>353</v>
      </c>
      <c r="E451" s="193" t="s">
        <v>354</v>
      </c>
      <c r="F451" s="194" t="s">
        <v>130</v>
      </c>
      <c r="G451" s="195">
        <v>2.2000000000000002</v>
      </c>
      <c r="H451" s="196">
        <v>257.77999999999997</v>
      </c>
      <c r="I451" s="197">
        <v>567.12</v>
      </c>
      <c r="J451" s="198"/>
      <c r="K451" s="198">
        <f t="shared" si="54"/>
        <v>257.77999999999997</v>
      </c>
      <c r="L451" s="199">
        <f t="shared" si="55"/>
        <v>0</v>
      </c>
      <c r="M451" s="200">
        <f t="shared" si="56"/>
        <v>2.2000000000000002</v>
      </c>
      <c r="N451" s="200">
        <f t="shared" si="57"/>
        <v>257.77999999999997</v>
      </c>
      <c r="O451" s="201">
        <f t="shared" si="58"/>
        <v>567.12</v>
      </c>
    </row>
    <row r="452" spans="2:15" ht="48" x14ac:dyDescent="0.25">
      <c r="B452" s="191" t="s">
        <v>136</v>
      </c>
      <c r="C452" s="191" t="s">
        <v>113</v>
      </c>
      <c r="D452" s="192" t="s">
        <v>131</v>
      </c>
      <c r="E452" s="193" t="s">
        <v>132</v>
      </c>
      <c r="F452" s="194" t="s">
        <v>130</v>
      </c>
      <c r="G452" s="195">
        <v>3.3</v>
      </c>
      <c r="H452" s="196">
        <v>147.30000000000001</v>
      </c>
      <c r="I452" s="197">
        <v>486.09</v>
      </c>
      <c r="J452" s="198"/>
      <c r="K452" s="198">
        <f t="shared" si="54"/>
        <v>147.30000000000001</v>
      </c>
      <c r="L452" s="199">
        <f t="shared" si="55"/>
        <v>0</v>
      </c>
      <c r="M452" s="200">
        <f t="shared" si="56"/>
        <v>3.3</v>
      </c>
      <c r="N452" s="200">
        <f t="shared" si="57"/>
        <v>147.30000000000001</v>
      </c>
      <c r="O452" s="201">
        <f t="shared" si="58"/>
        <v>486.09</v>
      </c>
    </row>
    <row r="453" spans="2:15" ht="24" x14ac:dyDescent="0.25">
      <c r="B453" s="191" t="s">
        <v>139</v>
      </c>
      <c r="C453" s="191" t="s">
        <v>113</v>
      </c>
      <c r="D453" s="192" t="s">
        <v>134</v>
      </c>
      <c r="E453" s="193" t="s">
        <v>135</v>
      </c>
      <c r="F453" s="194" t="s">
        <v>81</v>
      </c>
      <c r="G453" s="195">
        <v>38.86</v>
      </c>
      <c r="H453" s="196">
        <v>257.77999999999997</v>
      </c>
      <c r="I453" s="197">
        <v>10017.33</v>
      </c>
      <c r="J453" s="198"/>
      <c r="K453" s="198">
        <f t="shared" si="54"/>
        <v>257.77999999999997</v>
      </c>
      <c r="L453" s="199">
        <f t="shared" si="55"/>
        <v>0</v>
      </c>
      <c r="M453" s="200">
        <f t="shared" si="56"/>
        <v>38.86</v>
      </c>
      <c r="N453" s="200">
        <f t="shared" si="57"/>
        <v>257.77999999999997</v>
      </c>
      <c r="O453" s="201">
        <f t="shared" si="58"/>
        <v>10017.33</v>
      </c>
    </row>
    <row r="454" spans="2:15" ht="24" x14ac:dyDescent="0.25">
      <c r="B454" s="191" t="s">
        <v>78</v>
      </c>
      <c r="C454" s="191" t="s">
        <v>113</v>
      </c>
      <c r="D454" s="192" t="s">
        <v>137</v>
      </c>
      <c r="E454" s="193" t="s">
        <v>138</v>
      </c>
      <c r="F454" s="194" t="s">
        <v>81</v>
      </c>
      <c r="G454" s="195">
        <v>103.62</v>
      </c>
      <c r="H454" s="196">
        <v>234.11</v>
      </c>
      <c r="I454" s="197">
        <v>24258.48</v>
      </c>
      <c r="J454" s="198"/>
      <c r="K454" s="198">
        <f t="shared" si="54"/>
        <v>234.11</v>
      </c>
      <c r="L454" s="199">
        <f t="shared" si="55"/>
        <v>0</v>
      </c>
      <c r="M454" s="200">
        <f t="shared" si="56"/>
        <v>103.62</v>
      </c>
      <c r="N454" s="200">
        <f t="shared" si="57"/>
        <v>234.11</v>
      </c>
      <c r="O454" s="201">
        <f t="shared" si="58"/>
        <v>24258.48</v>
      </c>
    </row>
    <row r="455" spans="2:15" ht="24" x14ac:dyDescent="0.25">
      <c r="B455" s="191" t="s">
        <v>144</v>
      </c>
      <c r="C455" s="191" t="s">
        <v>113</v>
      </c>
      <c r="D455" s="192" t="s">
        <v>140</v>
      </c>
      <c r="E455" s="193" t="s">
        <v>141</v>
      </c>
      <c r="F455" s="194" t="s">
        <v>81</v>
      </c>
      <c r="G455" s="195">
        <v>181.33</v>
      </c>
      <c r="H455" s="196">
        <v>257.77999999999997</v>
      </c>
      <c r="I455" s="197">
        <v>46743.25</v>
      </c>
      <c r="J455" s="198"/>
      <c r="K455" s="198">
        <f t="shared" si="54"/>
        <v>257.77999999999997</v>
      </c>
      <c r="L455" s="199">
        <f t="shared" si="55"/>
        <v>0</v>
      </c>
      <c r="M455" s="200">
        <f t="shared" si="56"/>
        <v>181.33</v>
      </c>
      <c r="N455" s="200">
        <f t="shared" si="57"/>
        <v>257.77999999999997</v>
      </c>
      <c r="O455" s="201">
        <f t="shared" si="58"/>
        <v>46743.25</v>
      </c>
    </row>
    <row r="456" spans="2:15" ht="24" x14ac:dyDescent="0.25">
      <c r="B456" s="191" t="s">
        <v>147</v>
      </c>
      <c r="C456" s="191" t="s">
        <v>113</v>
      </c>
      <c r="D456" s="192" t="s">
        <v>142</v>
      </c>
      <c r="E456" s="193" t="s">
        <v>143</v>
      </c>
      <c r="F456" s="194" t="s">
        <v>81</v>
      </c>
      <c r="G456" s="195">
        <v>233.14</v>
      </c>
      <c r="H456" s="196">
        <v>315.64999999999998</v>
      </c>
      <c r="I456" s="197">
        <v>73590.64</v>
      </c>
      <c r="J456" s="198"/>
      <c r="K456" s="198">
        <f t="shared" si="54"/>
        <v>315.64999999999998</v>
      </c>
      <c r="L456" s="199">
        <f t="shared" si="55"/>
        <v>0</v>
      </c>
      <c r="M456" s="200">
        <f t="shared" si="56"/>
        <v>233.14</v>
      </c>
      <c r="N456" s="200">
        <f t="shared" si="57"/>
        <v>315.64999999999998</v>
      </c>
      <c r="O456" s="201">
        <f t="shared" si="58"/>
        <v>73590.64</v>
      </c>
    </row>
    <row r="457" spans="2:15" ht="24" x14ac:dyDescent="0.25">
      <c r="B457" s="191" t="s">
        <v>150</v>
      </c>
      <c r="C457" s="191" t="s">
        <v>113</v>
      </c>
      <c r="D457" s="192" t="s">
        <v>145</v>
      </c>
      <c r="E457" s="193" t="s">
        <v>146</v>
      </c>
      <c r="F457" s="194" t="s">
        <v>46</v>
      </c>
      <c r="G457" s="195">
        <v>1089.8</v>
      </c>
      <c r="H457" s="196">
        <v>69.709999999999994</v>
      </c>
      <c r="I457" s="197">
        <v>75969.960000000006</v>
      </c>
      <c r="J457" s="198"/>
      <c r="K457" s="198">
        <f t="shared" si="54"/>
        <v>69.709999999999994</v>
      </c>
      <c r="L457" s="199">
        <f t="shared" si="55"/>
        <v>0</v>
      </c>
      <c r="M457" s="200">
        <f t="shared" si="56"/>
        <v>1089.8</v>
      </c>
      <c r="N457" s="200">
        <f t="shared" si="57"/>
        <v>69.709999999999994</v>
      </c>
      <c r="O457" s="201">
        <f t="shared" si="58"/>
        <v>75969.960000000006</v>
      </c>
    </row>
    <row r="458" spans="2:15" ht="24" x14ac:dyDescent="0.25">
      <c r="B458" s="191" t="s">
        <v>153</v>
      </c>
      <c r="C458" s="191" t="s">
        <v>113</v>
      </c>
      <c r="D458" s="192" t="s">
        <v>148</v>
      </c>
      <c r="E458" s="193" t="s">
        <v>149</v>
      </c>
      <c r="F458" s="194" t="s">
        <v>46</v>
      </c>
      <c r="G458" s="195">
        <v>1089.8</v>
      </c>
      <c r="H458" s="196">
        <v>80.23</v>
      </c>
      <c r="I458" s="197">
        <v>87434.65</v>
      </c>
      <c r="J458" s="198"/>
      <c r="K458" s="198">
        <f t="shared" si="54"/>
        <v>80.23</v>
      </c>
      <c r="L458" s="199">
        <f t="shared" si="55"/>
        <v>0</v>
      </c>
      <c r="M458" s="200">
        <f t="shared" si="56"/>
        <v>1089.8</v>
      </c>
      <c r="N458" s="200">
        <f t="shared" si="57"/>
        <v>80.23</v>
      </c>
      <c r="O458" s="201">
        <f t="shared" si="58"/>
        <v>87434.65</v>
      </c>
    </row>
    <row r="459" spans="2:15" ht="36" x14ac:dyDescent="0.25">
      <c r="B459" s="191" t="s">
        <v>156</v>
      </c>
      <c r="C459" s="191" t="s">
        <v>113</v>
      </c>
      <c r="D459" s="192" t="s">
        <v>151</v>
      </c>
      <c r="E459" s="193" t="s">
        <v>152</v>
      </c>
      <c r="F459" s="194" t="s">
        <v>81</v>
      </c>
      <c r="G459" s="195">
        <v>310.86</v>
      </c>
      <c r="H459" s="196">
        <v>13.15</v>
      </c>
      <c r="I459" s="197">
        <v>4087.81</v>
      </c>
      <c r="J459" s="198"/>
      <c r="K459" s="198">
        <f t="shared" si="54"/>
        <v>13.15</v>
      </c>
      <c r="L459" s="199">
        <f t="shared" si="55"/>
        <v>0</v>
      </c>
      <c r="M459" s="200">
        <f t="shared" si="56"/>
        <v>310.86</v>
      </c>
      <c r="N459" s="200">
        <f t="shared" si="57"/>
        <v>13.15</v>
      </c>
      <c r="O459" s="201">
        <f t="shared" si="58"/>
        <v>4087.81</v>
      </c>
    </row>
    <row r="460" spans="2:15" ht="36" x14ac:dyDescent="0.25">
      <c r="B460" s="191" t="s">
        <v>159</v>
      </c>
      <c r="C460" s="191" t="s">
        <v>113</v>
      </c>
      <c r="D460" s="192" t="s">
        <v>154</v>
      </c>
      <c r="E460" s="193" t="s">
        <v>155</v>
      </c>
      <c r="F460" s="194" t="s">
        <v>81</v>
      </c>
      <c r="G460" s="195">
        <v>838.84</v>
      </c>
      <c r="H460" s="196">
        <v>185.6</v>
      </c>
      <c r="I460" s="197">
        <v>155688.70000000001</v>
      </c>
      <c r="J460" s="198"/>
      <c r="K460" s="198">
        <f t="shared" si="54"/>
        <v>185.6</v>
      </c>
      <c r="L460" s="199">
        <f t="shared" si="55"/>
        <v>0</v>
      </c>
      <c r="M460" s="200">
        <f t="shared" si="56"/>
        <v>838.84</v>
      </c>
      <c r="N460" s="200">
        <f t="shared" si="57"/>
        <v>185.6</v>
      </c>
      <c r="O460" s="201">
        <f t="shared" si="58"/>
        <v>155688.70000000001</v>
      </c>
    </row>
    <row r="461" spans="2:15" ht="24" x14ac:dyDescent="0.25">
      <c r="B461" s="191" t="s">
        <v>162</v>
      </c>
      <c r="C461" s="191" t="s">
        <v>113</v>
      </c>
      <c r="D461" s="192" t="s">
        <v>157</v>
      </c>
      <c r="E461" s="193" t="s">
        <v>158</v>
      </c>
      <c r="F461" s="194" t="s">
        <v>81</v>
      </c>
      <c r="G461" s="195">
        <v>518.1</v>
      </c>
      <c r="H461" s="196">
        <v>44.72</v>
      </c>
      <c r="I461" s="197">
        <v>23169.43</v>
      </c>
      <c r="J461" s="198"/>
      <c r="K461" s="198">
        <f t="shared" si="54"/>
        <v>44.72</v>
      </c>
      <c r="L461" s="199">
        <f t="shared" si="55"/>
        <v>0</v>
      </c>
      <c r="M461" s="200">
        <f t="shared" si="56"/>
        <v>518.1</v>
      </c>
      <c r="N461" s="200">
        <f t="shared" si="57"/>
        <v>44.72</v>
      </c>
      <c r="O461" s="201">
        <f t="shared" si="58"/>
        <v>23169.43</v>
      </c>
    </row>
    <row r="462" spans="2:15" ht="36" x14ac:dyDescent="0.25">
      <c r="B462" s="191" t="s">
        <v>165</v>
      </c>
      <c r="C462" s="191" t="s">
        <v>113</v>
      </c>
      <c r="D462" s="192" t="s">
        <v>160</v>
      </c>
      <c r="E462" s="193" t="s">
        <v>161</v>
      </c>
      <c r="F462" s="194" t="s">
        <v>81</v>
      </c>
      <c r="G462" s="195">
        <v>195.1</v>
      </c>
      <c r="H462" s="196">
        <v>247.39</v>
      </c>
      <c r="I462" s="197">
        <v>48265.79</v>
      </c>
      <c r="J462" s="198"/>
      <c r="K462" s="198">
        <f t="shared" si="54"/>
        <v>247.39</v>
      </c>
      <c r="L462" s="199">
        <f t="shared" si="55"/>
        <v>0</v>
      </c>
      <c r="M462" s="200">
        <f t="shared" si="56"/>
        <v>195.1</v>
      </c>
      <c r="N462" s="200">
        <f t="shared" si="57"/>
        <v>247.39</v>
      </c>
      <c r="O462" s="201">
        <f t="shared" si="58"/>
        <v>48265.79</v>
      </c>
    </row>
    <row r="463" spans="2:15" x14ac:dyDescent="0.25">
      <c r="B463" s="191" t="s">
        <v>168</v>
      </c>
      <c r="C463" s="191" t="s">
        <v>113</v>
      </c>
      <c r="D463" s="192" t="s">
        <v>163</v>
      </c>
      <c r="E463" s="193" t="s">
        <v>164</v>
      </c>
      <c r="F463" s="194" t="s">
        <v>81</v>
      </c>
      <c r="G463" s="195">
        <v>195.1</v>
      </c>
      <c r="H463" s="196">
        <v>11.84</v>
      </c>
      <c r="I463" s="197">
        <v>2309.98</v>
      </c>
      <c r="J463" s="198"/>
      <c r="K463" s="198">
        <f t="shared" si="54"/>
        <v>11.84</v>
      </c>
      <c r="L463" s="199">
        <f t="shared" si="55"/>
        <v>0</v>
      </c>
      <c r="M463" s="200">
        <f t="shared" si="56"/>
        <v>195.1</v>
      </c>
      <c r="N463" s="200">
        <f t="shared" si="57"/>
        <v>11.84</v>
      </c>
      <c r="O463" s="201">
        <f t="shared" si="58"/>
        <v>2309.98</v>
      </c>
    </row>
    <row r="464" spans="2:15" ht="24" x14ac:dyDescent="0.25">
      <c r="B464" s="191" t="s">
        <v>171</v>
      </c>
      <c r="C464" s="191" t="s">
        <v>113</v>
      </c>
      <c r="D464" s="192" t="s">
        <v>166</v>
      </c>
      <c r="E464" s="193" t="s">
        <v>167</v>
      </c>
      <c r="F464" s="194" t="s">
        <v>65</v>
      </c>
      <c r="G464" s="195">
        <v>311.79899999999998</v>
      </c>
      <c r="H464" s="196">
        <v>116</v>
      </c>
      <c r="I464" s="197">
        <v>36168.68</v>
      </c>
      <c r="J464" s="198"/>
      <c r="K464" s="198">
        <f t="shared" si="54"/>
        <v>116</v>
      </c>
      <c r="L464" s="199">
        <f t="shared" si="55"/>
        <v>0</v>
      </c>
      <c r="M464" s="200">
        <f t="shared" si="56"/>
        <v>311.79899999999998</v>
      </c>
      <c r="N464" s="200">
        <f t="shared" si="57"/>
        <v>116</v>
      </c>
      <c r="O464" s="201">
        <f t="shared" si="58"/>
        <v>36168.68</v>
      </c>
    </row>
    <row r="465" spans="2:15" ht="24" x14ac:dyDescent="0.25">
      <c r="B465" s="191" t="s">
        <v>174</v>
      </c>
      <c r="C465" s="191" t="s">
        <v>113</v>
      </c>
      <c r="D465" s="192" t="s">
        <v>169</v>
      </c>
      <c r="E465" s="193" t="s">
        <v>170</v>
      </c>
      <c r="F465" s="194" t="s">
        <v>81</v>
      </c>
      <c r="G465" s="195">
        <v>320.74</v>
      </c>
      <c r="H465" s="196">
        <v>286.72000000000003</v>
      </c>
      <c r="I465" s="197">
        <v>91962.57</v>
      </c>
      <c r="J465" s="198"/>
      <c r="K465" s="198">
        <f t="shared" si="54"/>
        <v>286.72000000000003</v>
      </c>
      <c r="L465" s="199">
        <f t="shared" si="55"/>
        <v>0</v>
      </c>
      <c r="M465" s="200">
        <f t="shared" si="56"/>
        <v>320.74</v>
      </c>
      <c r="N465" s="200">
        <f t="shared" si="57"/>
        <v>286.72000000000003</v>
      </c>
      <c r="O465" s="201">
        <f t="shared" si="58"/>
        <v>91962.57</v>
      </c>
    </row>
    <row r="466" spans="2:15" ht="36" x14ac:dyDescent="0.25">
      <c r="B466" s="191" t="s">
        <v>179</v>
      </c>
      <c r="C466" s="191" t="s">
        <v>113</v>
      </c>
      <c r="D466" s="192" t="s">
        <v>172</v>
      </c>
      <c r="E466" s="193" t="s">
        <v>173</v>
      </c>
      <c r="F466" s="194" t="s">
        <v>81</v>
      </c>
      <c r="G466" s="195">
        <v>130.84</v>
      </c>
      <c r="H466" s="196">
        <v>318.27999999999997</v>
      </c>
      <c r="I466" s="197">
        <v>41643.760000000002</v>
      </c>
      <c r="J466" s="198"/>
      <c r="K466" s="198">
        <f t="shared" si="54"/>
        <v>318.27999999999997</v>
      </c>
      <c r="L466" s="199">
        <f t="shared" si="55"/>
        <v>0</v>
      </c>
      <c r="M466" s="200">
        <f t="shared" si="56"/>
        <v>130.84</v>
      </c>
      <c r="N466" s="200">
        <f t="shared" si="57"/>
        <v>318.27999999999997</v>
      </c>
      <c r="O466" s="201">
        <f t="shared" si="58"/>
        <v>41643.760000000002</v>
      </c>
    </row>
    <row r="467" spans="2:15" x14ac:dyDescent="0.25">
      <c r="B467" s="202" t="s">
        <v>183</v>
      </c>
      <c r="C467" s="202" t="s">
        <v>175</v>
      </c>
      <c r="D467" s="203" t="s">
        <v>176</v>
      </c>
      <c r="E467" s="204" t="s">
        <v>177</v>
      </c>
      <c r="F467" s="205" t="s">
        <v>65</v>
      </c>
      <c r="G467" s="206">
        <v>235.512</v>
      </c>
      <c r="H467" s="207">
        <v>190.76</v>
      </c>
      <c r="I467" s="208">
        <v>44926.27</v>
      </c>
      <c r="J467" s="198"/>
      <c r="K467" s="198">
        <f t="shared" si="54"/>
        <v>190.76</v>
      </c>
      <c r="L467" s="199">
        <f t="shared" si="55"/>
        <v>0</v>
      </c>
      <c r="M467" s="200">
        <f t="shared" si="56"/>
        <v>235.512</v>
      </c>
      <c r="N467" s="200">
        <f t="shared" si="57"/>
        <v>190.76</v>
      </c>
      <c r="O467" s="201">
        <f t="shared" si="58"/>
        <v>44926.27</v>
      </c>
    </row>
    <row r="468" spans="2:15" x14ac:dyDescent="0.25">
      <c r="B468" s="209"/>
      <c r="C468" s="210" t="s">
        <v>108</v>
      </c>
      <c r="D468" s="211" t="s">
        <v>117</v>
      </c>
      <c r="E468" s="211" t="s">
        <v>178</v>
      </c>
      <c r="F468" s="209"/>
      <c r="G468" s="209"/>
      <c r="H468" s="209"/>
      <c r="I468" s="212">
        <v>7643.61</v>
      </c>
      <c r="J468" s="198"/>
      <c r="K468" s="198">
        <f t="shared" si="54"/>
        <v>0</v>
      </c>
      <c r="L468" s="199">
        <f t="shared" si="55"/>
        <v>0</v>
      </c>
      <c r="M468" s="200">
        <f t="shared" si="56"/>
        <v>0</v>
      </c>
      <c r="N468" s="200">
        <f t="shared" si="57"/>
        <v>0</v>
      </c>
      <c r="O468" s="201">
        <f t="shared" si="58"/>
        <v>0</v>
      </c>
    </row>
    <row r="469" spans="2:15" x14ac:dyDescent="0.25">
      <c r="B469" s="191" t="s">
        <v>186</v>
      </c>
      <c r="C469" s="191" t="s">
        <v>113</v>
      </c>
      <c r="D469" s="192" t="s">
        <v>180</v>
      </c>
      <c r="E469" s="193" t="s">
        <v>181</v>
      </c>
      <c r="F469" s="194" t="s">
        <v>130</v>
      </c>
      <c r="G469" s="195">
        <v>232.47</v>
      </c>
      <c r="H469" s="196">
        <v>32.880000000000003</v>
      </c>
      <c r="I469" s="197">
        <v>7643.61</v>
      </c>
      <c r="J469" s="198"/>
      <c r="K469" s="198">
        <f t="shared" si="54"/>
        <v>32.880000000000003</v>
      </c>
      <c r="L469" s="199">
        <f t="shared" si="55"/>
        <v>0</v>
      </c>
      <c r="M469" s="200">
        <f t="shared" si="56"/>
        <v>232.47</v>
      </c>
      <c r="N469" s="200">
        <f t="shared" si="57"/>
        <v>32.880000000000003</v>
      </c>
      <c r="O469" s="201">
        <f t="shared" si="58"/>
        <v>7643.61</v>
      </c>
    </row>
    <row r="470" spans="2:15" x14ac:dyDescent="0.25">
      <c r="B470" s="209"/>
      <c r="C470" s="210" t="s">
        <v>108</v>
      </c>
      <c r="D470" s="211" t="s">
        <v>120</v>
      </c>
      <c r="E470" s="211" t="s">
        <v>182</v>
      </c>
      <c r="F470" s="209"/>
      <c r="G470" s="209"/>
      <c r="H470" s="209"/>
      <c r="I470" s="212">
        <v>6602.43</v>
      </c>
      <c r="J470" s="198"/>
      <c r="K470" s="198">
        <f t="shared" si="54"/>
        <v>0</v>
      </c>
      <c r="L470" s="199">
        <f t="shared" si="55"/>
        <v>0</v>
      </c>
      <c r="M470" s="200">
        <f t="shared" si="56"/>
        <v>0</v>
      </c>
      <c r="N470" s="200">
        <f t="shared" si="57"/>
        <v>0</v>
      </c>
      <c r="O470" s="201">
        <f t="shared" si="58"/>
        <v>0</v>
      </c>
    </row>
    <row r="471" spans="2:15" x14ac:dyDescent="0.25">
      <c r="B471" s="191" t="s">
        <v>189</v>
      </c>
      <c r="C471" s="191" t="s">
        <v>113</v>
      </c>
      <c r="D471" s="192" t="s">
        <v>184</v>
      </c>
      <c r="E471" s="193" t="s">
        <v>185</v>
      </c>
      <c r="F471" s="194" t="s">
        <v>53</v>
      </c>
      <c r="G471" s="195">
        <v>13</v>
      </c>
      <c r="H471" s="196">
        <v>122.32</v>
      </c>
      <c r="I471" s="197">
        <v>1590.16</v>
      </c>
      <c r="J471" s="198"/>
      <c r="K471" s="198">
        <f t="shared" si="54"/>
        <v>122.32</v>
      </c>
      <c r="L471" s="199">
        <f t="shared" si="55"/>
        <v>0</v>
      </c>
      <c r="M471" s="200">
        <f t="shared" si="56"/>
        <v>13</v>
      </c>
      <c r="N471" s="200">
        <f t="shared" si="57"/>
        <v>122.32</v>
      </c>
      <c r="O471" s="201">
        <f t="shared" si="58"/>
        <v>1590.16</v>
      </c>
    </row>
    <row r="472" spans="2:15" x14ac:dyDescent="0.25">
      <c r="B472" s="202" t="s">
        <v>192</v>
      </c>
      <c r="C472" s="202" t="s">
        <v>175</v>
      </c>
      <c r="D472" s="203" t="s">
        <v>190</v>
      </c>
      <c r="E472" s="204" t="s">
        <v>191</v>
      </c>
      <c r="F472" s="205" t="s">
        <v>53</v>
      </c>
      <c r="G472" s="206">
        <v>1</v>
      </c>
      <c r="H472" s="207">
        <v>313.02</v>
      </c>
      <c r="I472" s="208">
        <v>313.02</v>
      </c>
      <c r="J472" s="198"/>
      <c r="K472" s="198">
        <f t="shared" si="54"/>
        <v>313.02</v>
      </c>
      <c r="L472" s="199">
        <f t="shared" si="55"/>
        <v>0</v>
      </c>
      <c r="M472" s="200">
        <f t="shared" si="56"/>
        <v>1</v>
      </c>
      <c r="N472" s="200">
        <f t="shared" si="57"/>
        <v>313.02</v>
      </c>
      <c r="O472" s="201">
        <f t="shared" si="58"/>
        <v>313.02</v>
      </c>
    </row>
    <row r="473" spans="2:15" x14ac:dyDescent="0.25">
      <c r="B473" s="202" t="s">
        <v>195</v>
      </c>
      <c r="C473" s="202" t="s">
        <v>175</v>
      </c>
      <c r="D473" s="203" t="s">
        <v>193</v>
      </c>
      <c r="E473" s="204" t="s">
        <v>194</v>
      </c>
      <c r="F473" s="205" t="s">
        <v>53</v>
      </c>
      <c r="G473" s="206">
        <v>12</v>
      </c>
      <c r="H473" s="207">
        <v>345.9</v>
      </c>
      <c r="I473" s="208">
        <v>4150.8</v>
      </c>
      <c r="J473" s="198"/>
      <c r="K473" s="198">
        <f t="shared" si="54"/>
        <v>345.9</v>
      </c>
      <c r="L473" s="199">
        <f t="shared" si="55"/>
        <v>0</v>
      </c>
      <c r="M473" s="200">
        <f t="shared" si="56"/>
        <v>12</v>
      </c>
      <c r="N473" s="200">
        <f t="shared" si="57"/>
        <v>345.9</v>
      </c>
      <c r="O473" s="201">
        <f t="shared" si="58"/>
        <v>4150.8</v>
      </c>
    </row>
    <row r="474" spans="2:15" ht="24" x14ac:dyDescent="0.25">
      <c r="B474" s="191" t="s">
        <v>198</v>
      </c>
      <c r="C474" s="191" t="s">
        <v>113</v>
      </c>
      <c r="D474" s="192" t="s">
        <v>196</v>
      </c>
      <c r="E474" s="193" t="s">
        <v>197</v>
      </c>
      <c r="F474" s="194" t="s">
        <v>53</v>
      </c>
      <c r="G474" s="195">
        <v>1</v>
      </c>
      <c r="H474" s="196">
        <v>152.57</v>
      </c>
      <c r="I474" s="197">
        <v>152.57</v>
      </c>
      <c r="J474" s="198"/>
      <c r="K474" s="198">
        <f t="shared" si="54"/>
        <v>152.57</v>
      </c>
      <c r="L474" s="199">
        <f t="shared" si="55"/>
        <v>0</v>
      </c>
      <c r="M474" s="200">
        <f t="shared" si="56"/>
        <v>1</v>
      </c>
      <c r="N474" s="200">
        <f t="shared" si="57"/>
        <v>152.57</v>
      </c>
      <c r="O474" s="201">
        <f t="shared" si="58"/>
        <v>152.57</v>
      </c>
    </row>
    <row r="475" spans="2:15" x14ac:dyDescent="0.25">
      <c r="B475" s="202" t="s">
        <v>201</v>
      </c>
      <c r="C475" s="202" t="s">
        <v>175</v>
      </c>
      <c r="D475" s="203" t="s">
        <v>199</v>
      </c>
      <c r="E475" s="204" t="s">
        <v>200</v>
      </c>
      <c r="F475" s="205" t="s">
        <v>53</v>
      </c>
      <c r="G475" s="206">
        <v>1</v>
      </c>
      <c r="H475" s="207">
        <v>395.88</v>
      </c>
      <c r="I475" s="208">
        <v>395.88</v>
      </c>
      <c r="J475" s="198"/>
      <c r="K475" s="198">
        <f t="shared" si="54"/>
        <v>395.88</v>
      </c>
      <c r="L475" s="199">
        <f t="shared" si="55"/>
        <v>0</v>
      </c>
      <c r="M475" s="200">
        <f t="shared" si="56"/>
        <v>1</v>
      </c>
      <c r="N475" s="200">
        <f t="shared" si="57"/>
        <v>395.88</v>
      </c>
      <c r="O475" s="201">
        <f t="shared" si="58"/>
        <v>395.88</v>
      </c>
    </row>
    <row r="476" spans="2:15" x14ac:dyDescent="0.25">
      <c r="B476" s="209"/>
      <c r="C476" s="210" t="s">
        <v>108</v>
      </c>
      <c r="D476" s="211" t="s">
        <v>123</v>
      </c>
      <c r="E476" s="211" t="s">
        <v>43</v>
      </c>
      <c r="F476" s="209"/>
      <c r="G476" s="209"/>
      <c r="H476" s="209"/>
      <c r="I476" s="212">
        <v>364292.82</v>
      </c>
      <c r="J476" s="198"/>
      <c r="K476" s="198">
        <f t="shared" si="54"/>
        <v>0</v>
      </c>
      <c r="L476" s="199">
        <f t="shared" si="55"/>
        <v>0</v>
      </c>
      <c r="M476" s="200">
        <f t="shared" si="56"/>
        <v>0</v>
      </c>
      <c r="N476" s="200">
        <f t="shared" si="57"/>
        <v>0</v>
      </c>
      <c r="O476" s="201">
        <f t="shared" si="58"/>
        <v>0</v>
      </c>
    </row>
    <row r="477" spans="2:15" ht="24" x14ac:dyDescent="0.25">
      <c r="B477" s="191" t="s">
        <v>204</v>
      </c>
      <c r="C477" s="191" t="s">
        <v>113</v>
      </c>
      <c r="D477" s="192" t="s">
        <v>202</v>
      </c>
      <c r="E477" s="193" t="s">
        <v>203</v>
      </c>
      <c r="F477" s="194" t="s">
        <v>46</v>
      </c>
      <c r="G477" s="195">
        <v>216.964</v>
      </c>
      <c r="H477" s="196">
        <v>319.88</v>
      </c>
      <c r="I477" s="197">
        <v>69402.44</v>
      </c>
      <c r="J477" s="198"/>
      <c r="K477" s="198">
        <f t="shared" si="54"/>
        <v>319.88</v>
      </c>
      <c r="L477" s="199">
        <f t="shared" si="55"/>
        <v>0</v>
      </c>
      <c r="M477" s="200">
        <f t="shared" si="56"/>
        <v>216.964</v>
      </c>
      <c r="N477" s="200">
        <f t="shared" si="57"/>
        <v>319.88</v>
      </c>
      <c r="O477" s="201">
        <f t="shared" si="58"/>
        <v>69402.44</v>
      </c>
    </row>
    <row r="478" spans="2:15" ht="24" x14ac:dyDescent="0.25">
      <c r="B478" s="191" t="s">
        <v>207</v>
      </c>
      <c r="C478" s="191" t="s">
        <v>113</v>
      </c>
      <c r="D478" s="192" t="s">
        <v>205</v>
      </c>
      <c r="E478" s="193" t="s">
        <v>206</v>
      </c>
      <c r="F478" s="194" t="s">
        <v>46</v>
      </c>
      <c r="G478" s="195">
        <v>30.074000000000002</v>
      </c>
      <c r="H478" s="196">
        <v>251.97</v>
      </c>
      <c r="I478" s="197">
        <v>7577.75</v>
      </c>
      <c r="J478" s="198"/>
      <c r="K478" s="198">
        <f t="shared" si="54"/>
        <v>251.97</v>
      </c>
      <c r="L478" s="199">
        <f t="shared" si="55"/>
        <v>0</v>
      </c>
      <c r="M478" s="200">
        <f t="shared" si="56"/>
        <v>30.074000000000002</v>
      </c>
      <c r="N478" s="200">
        <f t="shared" si="57"/>
        <v>251.97</v>
      </c>
      <c r="O478" s="201">
        <f t="shared" si="58"/>
        <v>7577.75</v>
      </c>
    </row>
    <row r="479" spans="2:15" x14ac:dyDescent="0.25">
      <c r="B479" s="191" t="s">
        <v>210</v>
      </c>
      <c r="C479" s="191" t="s">
        <v>113</v>
      </c>
      <c r="D479" s="192" t="s">
        <v>208</v>
      </c>
      <c r="E479" s="193" t="s">
        <v>209</v>
      </c>
      <c r="F479" s="194" t="s">
        <v>46</v>
      </c>
      <c r="G479" s="195">
        <v>225.643</v>
      </c>
      <c r="H479" s="196">
        <v>155.66999999999999</v>
      </c>
      <c r="I479" s="197">
        <v>35125.85</v>
      </c>
      <c r="J479" s="198"/>
      <c r="K479" s="198">
        <f t="shared" si="54"/>
        <v>155.66999999999999</v>
      </c>
      <c r="L479" s="199">
        <f t="shared" si="55"/>
        <v>0</v>
      </c>
      <c r="M479" s="200">
        <f t="shared" si="56"/>
        <v>225.643</v>
      </c>
      <c r="N479" s="200">
        <f t="shared" si="57"/>
        <v>155.66999999999999</v>
      </c>
      <c r="O479" s="201">
        <f t="shared" si="58"/>
        <v>35125.85</v>
      </c>
    </row>
    <row r="480" spans="2:15" ht="24" x14ac:dyDescent="0.25">
      <c r="B480" s="191" t="s">
        <v>211</v>
      </c>
      <c r="C480" s="191" t="s">
        <v>113</v>
      </c>
      <c r="D480" s="192" t="s">
        <v>360</v>
      </c>
      <c r="E480" s="193" t="s">
        <v>361</v>
      </c>
      <c r="F480" s="194" t="s">
        <v>46</v>
      </c>
      <c r="G480" s="195">
        <v>8.6790000000000003</v>
      </c>
      <c r="H480" s="196">
        <v>420.19</v>
      </c>
      <c r="I480" s="197">
        <v>3646.83</v>
      </c>
      <c r="J480" s="198"/>
      <c r="K480" s="198">
        <f t="shared" si="54"/>
        <v>420.19</v>
      </c>
      <c r="L480" s="199">
        <f t="shared" si="55"/>
        <v>0</v>
      </c>
      <c r="M480" s="200">
        <f t="shared" si="56"/>
        <v>8.6790000000000003</v>
      </c>
      <c r="N480" s="200">
        <f t="shared" si="57"/>
        <v>420.19</v>
      </c>
      <c r="O480" s="201">
        <f t="shared" si="58"/>
        <v>3646.83</v>
      </c>
    </row>
    <row r="481" spans="2:15" ht="24" x14ac:dyDescent="0.25">
      <c r="B481" s="191" t="s">
        <v>214</v>
      </c>
      <c r="C481" s="191" t="s">
        <v>113</v>
      </c>
      <c r="D481" s="192" t="s">
        <v>362</v>
      </c>
      <c r="E481" s="193" t="s">
        <v>331</v>
      </c>
      <c r="F481" s="194" t="s">
        <v>46</v>
      </c>
      <c r="G481" s="195">
        <v>8.6790000000000003</v>
      </c>
      <c r="H481" s="196">
        <v>315.11</v>
      </c>
      <c r="I481" s="197">
        <v>2734.84</v>
      </c>
      <c r="J481" s="198"/>
      <c r="K481" s="198">
        <f t="shared" si="54"/>
        <v>315.11</v>
      </c>
      <c r="L481" s="199">
        <f t="shared" si="55"/>
        <v>0</v>
      </c>
      <c r="M481" s="200">
        <f t="shared" si="56"/>
        <v>8.6790000000000003</v>
      </c>
      <c r="N481" s="200">
        <f t="shared" si="57"/>
        <v>315.11</v>
      </c>
      <c r="O481" s="201">
        <f t="shared" si="58"/>
        <v>2734.84</v>
      </c>
    </row>
    <row r="482" spans="2:15" x14ac:dyDescent="0.25">
      <c r="B482" s="191" t="s">
        <v>215</v>
      </c>
      <c r="C482" s="191" t="s">
        <v>113</v>
      </c>
      <c r="D482" s="192" t="s">
        <v>212</v>
      </c>
      <c r="E482" s="193" t="s">
        <v>213</v>
      </c>
      <c r="F482" s="194" t="s">
        <v>46</v>
      </c>
      <c r="G482" s="195">
        <v>351.87700000000001</v>
      </c>
      <c r="H482" s="196">
        <v>18.04</v>
      </c>
      <c r="I482" s="197">
        <v>6347.86</v>
      </c>
      <c r="J482" s="198">
        <v>-335.30799999999999</v>
      </c>
      <c r="K482" s="198">
        <f t="shared" si="54"/>
        <v>18.04</v>
      </c>
      <c r="L482" s="199">
        <f t="shared" si="55"/>
        <v>-6048.96</v>
      </c>
      <c r="M482" s="200">
        <f t="shared" si="56"/>
        <v>16.569000000000017</v>
      </c>
      <c r="N482" s="200">
        <f t="shared" si="57"/>
        <v>18.04</v>
      </c>
      <c r="O482" s="201">
        <f t="shared" si="58"/>
        <v>298.89999999999998</v>
      </c>
    </row>
    <row r="483" spans="2:15" ht="24" x14ac:dyDescent="0.25">
      <c r="B483" s="191" t="s">
        <v>218</v>
      </c>
      <c r="C483" s="191" t="s">
        <v>113</v>
      </c>
      <c r="D483" s="192" t="s">
        <v>73</v>
      </c>
      <c r="E483" s="193" t="s">
        <v>74</v>
      </c>
      <c r="F483" s="194" t="s">
        <v>46</v>
      </c>
      <c r="G483" s="195">
        <v>335.30799999999999</v>
      </c>
      <c r="H483" s="196">
        <v>396.71</v>
      </c>
      <c r="I483" s="197">
        <v>133020.04</v>
      </c>
      <c r="J483" s="198">
        <v>-335.30799999999999</v>
      </c>
      <c r="K483" s="198">
        <f t="shared" si="54"/>
        <v>396.71</v>
      </c>
      <c r="L483" s="199">
        <f t="shared" si="55"/>
        <v>-133020.04</v>
      </c>
      <c r="M483" s="200">
        <f t="shared" si="56"/>
        <v>0</v>
      </c>
      <c r="N483" s="200">
        <f t="shared" si="57"/>
        <v>396.71</v>
      </c>
      <c r="O483" s="201">
        <f t="shared" si="58"/>
        <v>0</v>
      </c>
    </row>
    <row r="484" spans="2:15" ht="24" x14ac:dyDescent="0.25">
      <c r="B484" s="191" t="s">
        <v>219</v>
      </c>
      <c r="C484" s="191" t="s">
        <v>113</v>
      </c>
      <c r="D484" s="192" t="s">
        <v>363</v>
      </c>
      <c r="E484" s="193" t="s">
        <v>364</v>
      </c>
      <c r="F484" s="194" t="s">
        <v>46</v>
      </c>
      <c r="G484" s="195">
        <v>16.568999999999999</v>
      </c>
      <c r="H484" s="196">
        <v>396.71</v>
      </c>
      <c r="I484" s="197">
        <v>6573.09</v>
      </c>
      <c r="J484" s="198"/>
      <c r="K484" s="198">
        <f t="shared" si="54"/>
        <v>396.71</v>
      </c>
      <c r="L484" s="199">
        <f t="shared" si="55"/>
        <v>0</v>
      </c>
      <c r="M484" s="200">
        <f t="shared" si="56"/>
        <v>16.568999999999999</v>
      </c>
      <c r="N484" s="200">
        <f t="shared" si="57"/>
        <v>396.71</v>
      </c>
      <c r="O484" s="201">
        <f t="shared" si="58"/>
        <v>6573.09</v>
      </c>
    </row>
    <row r="485" spans="2:15" ht="24" x14ac:dyDescent="0.25">
      <c r="B485" s="191" t="s">
        <v>221</v>
      </c>
      <c r="C485" s="191" t="s">
        <v>113</v>
      </c>
      <c r="D485" s="192" t="s">
        <v>216</v>
      </c>
      <c r="E485" s="193" t="s">
        <v>217</v>
      </c>
      <c r="F485" s="194" t="s">
        <v>46</v>
      </c>
      <c r="G485" s="195">
        <v>216.964</v>
      </c>
      <c r="H485" s="196">
        <v>443.02</v>
      </c>
      <c r="I485" s="197">
        <v>96119.39</v>
      </c>
      <c r="J485" s="198">
        <v>-216.964</v>
      </c>
      <c r="K485" s="198">
        <f t="shared" si="54"/>
        <v>443.02</v>
      </c>
      <c r="L485" s="199">
        <f t="shared" si="55"/>
        <v>-96119.39</v>
      </c>
      <c r="M485" s="200">
        <f t="shared" si="56"/>
        <v>0</v>
      </c>
      <c r="N485" s="200">
        <f t="shared" si="57"/>
        <v>443.02</v>
      </c>
      <c r="O485" s="201">
        <f t="shared" si="58"/>
        <v>0</v>
      </c>
    </row>
    <row r="486" spans="2:15" ht="24" x14ac:dyDescent="0.25">
      <c r="B486" s="191" t="s">
        <v>224</v>
      </c>
      <c r="C486" s="191" t="s">
        <v>113</v>
      </c>
      <c r="D486" s="192" t="s">
        <v>365</v>
      </c>
      <c r="E486" s="193" t="s">
        <v>366</v>
      </c>
      <c r="F486" s="194" t="s">
        <v>46</v>
      </c>
      <c r="G486" s="195">
        <v>8.6790000000000003</v>
      </c>
      <c r="H486" s="196">
        <v>431.47</v>
      </c>
      <c r="I486" s="197">
        <v>3744.73</v>
      </c>
      <c r="J486" s="198"/>
      <c r="K486" s="198">
        <f t="shared" si="54"/>
        <v>431.47</v>
      </c>
      <c r="L486" s="199">
        <f t="shared" si="55"/>
        <v>0</v>
      </c>
      <c r="M486" s="200">
        <f t="shared" si="56"/>
        <v>8.6790000000000003</v>
      </c>
      <c r="N486" s="200">
        <f t="shared" si="57"/>
        <v>431.47</v>
      </c>
      <c r="O486" s="201">
        <f t="shared" si="58"/>
        <v>3744.73</v>
      </c>
    </row>
    <row r="487" spans="2:15" x14ac:dyDescent="0.25">
      <c r="B487" s="209"/>
      <c r="C487" s="210" t="s">
        <v>108</v>
      </c>
      <c r="D487" s="211" t="s">
        <v>66</v>
      </c>
      <c r="E487" s="211" t="s">
        <v>220</v>
      </c>
      <c r="F487" s="209"/>
      <c r="G487" s="209"/>
      <c r="H487" s="209"/>
      <c r="I487" s="212">
        <v>785702.92999999993</v>
      </c>
      <c r="J487" s="198"/>
      <c r="K487" s="198">
        <f t="shared" si="54"/>
        <v>0</v>
      </c>
      <c r="L487" s="199">
        <f t="shared" si="55"/>
        <v>0</v>
      </c>
      <c r="M487" s="200">
        <f t="shared" si="56"/>
        <v>0</v>
      </c>
      <c r="N487" s="200">
        <f t="shared" si="57"/>
        <v>0</v>
      </c>
      <c r="O487" s="201">
        <f t="shared" si="58"/>
        <v>0</v>
      </c>
    </row>
    <row r="488" spans="2:15" ht="24" x14ac:dyDescent="0.25">
      <c r="B488" s="191" t="s">
        <v>227</v>
      </c>
      <c r="C488" s="191" t="s">
        <v>113</v>
      </c>
      <c r="D488" s="192" t="s">
        <v>222</v>
      </c>
      <c r="E488" s="193" t="s">
        <v>223</v>
      </c>
      <c r="F488" s="194" t="s">
        <v>130</v>
      </c>
      <c r="G488" s="195">
        <v>232.47</v>
      </c>
      <c r="H488" s="196">
        <v>552.39</v>
      </c>
      <c r="I488" s="197">
        <v>128414.1</v>
      </c>
      <c r="J488" s="198"/>
      <c r="K488" s="198">
        <f t="shared" si="54"/>
        <v>552.39</v>
      </c>
      <c r="L488" s="199">
        <f t="shared" si="55"/>
        <v>0</v>
      </c>
      <c r="M488" s="200">
        <f t="shared" si="56"/>
        <v>232.47</v>
      </c>
      <c r="N488" s="200">
        <f t="shared" si="57"/>
        <v>552.39</v>
      </c>
      <c r="O488" s="201">
        <f t="shared" si="58"/>
        <v>128414.1</v>
      </c>
    </row>
    <row r="489" spans="2:15" x14ac:dyDescent="0.25">
      <c r="B489" s="202" t="s">
        <v>230</v>
      </c>
      <c r="C489" s="202" t="s">
        <v>175</v>
      </c>
      <c r="D489" s="203" t="s">
        <v>225</v>
      </c>
      <c r="E489" s="204" t="s">
        <v>226</v>
      </c>
      <c r="F489" s="205" t="s">
        <v>130</v>
      </c>
      <c r="G489" s="206">
        <v>235.95699999999999</v>
      </c>
      <c r="H489" s="207">
        <v>1060.07</v>
      </c>
      <c r="I489" s="208">
        <v>250130.94</v>
      </c>
      <c r="J489" s="198"/>
      <c r="K489" s="198">
        <f t="shared" si="54"/>
        <v>1060.07</v>
      </c>
      <c r="L489" s="199">
        <f t="shared" si="55"/>
        <v>0</v>
      </c>
      <c r="M489" s="200">
        <f t="shared" si="56"/>
        <v>235.95699999999999</v>
      </c>
      <c r="N489" s="200">
        <f t="shared" si="57"/>
        <v>1060.07</v>
      </c>
      <c r="O489" s="201">
        <f t="shared" si="58"/>
        <v>250130.94</v>
      </c>
    </row>
    <row r="490" spans="2:15" ht="24" x14ac:dyDescent="0.25">
      <c r="B490" s="191" t="s">
        <v>233</v>
      </c>
      <c r="C490" s="191" t="s">
        <v>113</v>
      </c>
      <c r="D490" s="192" t="s">
        <v>240</v>
      </c>
      <c r="E490" s="193" t="s">
        <v>241</v>
      </c>
      <c r="F490" s="194" t="s">
        <v>53</v>
      </c>
      <c r="G490" s="195">
        <v>12</v>
      </c>
      <c r="H490" s="196">
        <v>260.41000000000003</v>
      </c>
      <c r="I490" s="197">
        <v>3124.92</v>
      </c>
      <c r="J490" s="198"/>
      <c r="K490" s="198">
        <f t="shared" si="54"/>
        <v>260.41000000000003</v>
      </c>
      <c r="L490" s="199">
        <f t="shared" si="55"/>
        <v>0</v>
      </c>
      <c r="M490" s="200">
        <f t="shared" si="56"/>
        <v>12</v>
      </c>
      <c r="N490" s="200">
        <f t="shared" si="57"/>
        <v>260.41000000000003</v>
      </c>
      <c r="O490" s="201">
        <f t="shared" si="58"/>
        <v>3124.92</v>
      </c>
    </row>
    <row r="491" spans="2:15" ht="24" x14ac:dyDescent="0.25">
      <c r="B491" s="202" t="s">
        <v>236</v>
      </c>
      <c r="C491" s="202" t="s">
        <v>175</v>
      </c>
      <c r="D491" s="203" t="s">
        <v>243</v>
      </c>
      <c r="E491" s="204" t="s">
        <v>244</v>
      </c>
      <c r="F491" s="205" t="s">
        <v>53</v>
      </c>
      <c r="G491" s="206">
        <v>12</v>
      </c>
      <c r="H491" s="207">
        <v>1801.85</v>
      </c>
      <c r="I491" s="208">
        <v>21622.2</v>
      </c>
      <c r="J491" s="198"/>
      <c r="K491" s="198">
        <f t="shared" si="54"/>
        <v>1801.85</v>
      </c>
      <c r="L491" s="199">
        <f t="shared" si="55"/>
        <v>0</v>
      </c>
      <c r="M491" s="200">
        <f t="shared" si="56"/>
        <v>12</v>
      </c>
      <c r="N491" s="200">
        <f t="shared" si="57"/>
        <v>1801.85</v>
      </c>
      <c r="O491" s="201">
        <f t="shared" si="58"/>
        <v>21622.2</v>
      </c>
    </row>
    <row r="492" spans="2:15" x14ac:dyDescent="0.25">
      <c r="B492" s="191" t="s">
        <v>239</v>
      </c>
      <c r="C492" s="191" t="s">
        <v>113</v>
      </c>
      <c r="D492" s="192" t="s">
        <v>249</v>
      </c>
      <c r="E492" s="193" t="s">
        <v>250</v>
      </c>
      <c r="F492" s="194" t="s">
        <v>251</v>
      </c>
      <c r="G492" s="195">
        <v>5</v>
      </c>
      <c r="H492" s="196">
        <v>2564.6799999999998</v>
      </c>
      <c r="I492" s="197">
        <v>12823.4</v>
      </c>
      <c r="J492" s="198"/>
      <c r="K492" s="198">
        <f t="shared" si="54"/>
        <v>2564.6799999999998</v>
      </c>
      <c r="L492" s="199">
        <f t="shared" si="55"/>
        <v>0</v>
      </c>
      <c r="M492" s="200">
        <f t="shared" si="56"/>
        <v>5</v>
      </c>
      <c r="N492" s="200">
        <f t="shared" si="57"/>
        <v>2564.6799999999998</v>
      </c>
      <c r="O492" s="201">
        <f t="shared" si="58"/>
        <v>12823.4</v>
      </c>
    </row>
    <row r="493" spans="2:15" x14ac:dyDescent="0.25">
      <c r="B493" s="191" t="s">
        <v>242</v>
      </c>
      <c r="C493" s="191" t="s">
        <v>113</v>
      </c>
      <c r="D493" s="192" t="s">
        <v>253</v>
      </c>
      <c r="E493" s="193" t="s">
        <v>254</v>
      </c>
      <c r="F493" s="194" t="s">
        <v>53</v>
      </c>
      <c r="G493" s="195">
        <v>25</v>
      </c>
      <c r="H493" s="196">
        <v>2016.23</v>
      </c>
      <c r="I493" s="197">
        <v>50405.75</v>
      </c>
      <c r="J493" s="198"/>
      <c r="K493" s="198">
        <f t="shared" si="54"/>
        <v>2016.23</v>
      </c>
      <c r="L493" s="199">
        <f t="shared" si="55"/>
        <v>0</v>
      </c>
      <c r="M493" s="200">
        <f t="shared" si="56"/>
        <v>25</v>
      </c>
      <c r="N493" s="200">
        <f t="shared" si="57"/>
        <v>2016.23</v>
      </c>
      <c r="O493" s="201">
        <f t="shared" si="58"/>
        <v>50405.75</v>
      </c>
    </row>
    <row r="494" spans="2:15" x14ac:dyDescent="0.25">
      <c r="B494" s="202" t="s">
        <v>245</v>
      </c>
      <c r="C494" s="202" t="s">
        <v>175</v>
      </c>
      <c r="D494" s="203" t="s">
        <v>259</v>
      </c>
      <c r="E494" s="204" t="s">
        <v>260</v>
      </c>
      <c r="F494" s="205" t="s">
        <v>53</v>
      </c>
      <c r="G494" s="206">
        <v>7</v>
      </c>
      <c r="H494" s="207">
        <v>14898.16</v>
      </c>
      <c r="I494" s="208">
        <v>104287.12</v>
      </c>
      <c r="J494" s="198"/>
      <c r="K494" s="198">
        <f t="shared" si="54"/>
        <v>14898.16</v>
      </c>
      <c r="L494" s="199">
        <f t="shared" si="55"/>
        <v>0</v>
      </c>
      <c r="M494" s="200">
        <f t="shared" si="56"/>
        <v>7</v>
      </c>
      <c r="N494" s="200">
        <f t="shared" si="57"/>
        <v>14898.16</v>
      </c>
      <c r="O494" s="201">
        <f t="shared" si="58"/>
        <v>104287.12</v>
      </c>
    </row>
    <row r="495" spans="2:15" x14ac:dyDescent="0.25">
      <c r="B495" s="202" t="s">
        <v>248</v>
      </c>
      <c r="C495" s="202" t="s">
        <v>175</v>
      </c>
      <c r="D495" s="203" t="s">
        <v>262</v>
      </c>
      <c r="E495" s="204" t="s">
        <v>263</v>
      </c>
      <c r="F495" s="205" t="s">
        <v>53</v>
      </c>
      <c r="G495" s="206">
        <v>7</v>
      </c>
      <c r="H495" s="207">
        <v>1530.92</v>
      </c>
      <c r="I495" s="208">
        <v>10716.44</v>
      </c>
      <c r="J495" s="198"/>
      <c r="K495" s="198">
        <f t="shared" si="54"/>
        <v>1530.92</v>
      </c>
      <c r="L495" s="199">
        <f t="shared" si="55"/>
        <v>0</v>
      </c>
      <c r="M495" s="200">
        <f t="shared" si="56"/>
        <v>7</v>
      </c>
      <c r="N495" s="200">
        <f t="shared" si="57"/>
        <v>1530.92</v>
      </c>
      <c r="O495" s="201">
        <f t="shared" si="58"/>
        <v>10716.44</v>
      </c>
    </row>
    <row r="496" spans="2:15" x14ac:dyDescent="0.25">
      <c r="B496" s="202" t="s">
        <v>252</v>
      </c>
      <c r="C496" s="202" t="s">
        <v>175</v>
      </c>
      <c r="D496" s="203" t="s">
        <v>265</v>
      </c>
      <c r="E496" s="204" t="s">
        <v>266</v>
      </c>
      <c r="F496" s="205" t="s">
        <v>53</v>
      </c>
      <c r="G496" s="206">
        <v>1</v>
      </c>
      <c r="H496" s="207">
        <v>775.98</v>
      </c>
      <c r="I496" s="208">
        <v>775.98</v>
      </c>
      <c r="J496" s="198"/>
      <c r="K496" s="198">
        <f t="shared" si="54"/>
        <v>775.98</v>
      </c>
      <c r="L496" s="199">
        <f t="shared" si="55"/>
        <v>0</v>
      </c>
      <c r="M496" s="200">
        <f t="shared" si="56"/>
        <v>1</v>
      </c>
      <c r="N496" s="200">
        <f t="shared" si="57"/>
        <v>775.98</v>
      </c>
      <c r="O496" s="201">
        <f t="shared" si="58"/>
        <v>775.98</v>
      </c>
    </row>
    <row r="497" spans="2:15" x14ac:dyDescent="0.25">
      <c r="B497" s="202" t="s">
        <v>255</v>
      </c>
      <c r="C497" s="202" t="s">
        <v>175</v>
      </c>
      <c r="D497" s="203" t="s">
        <v>268</v>
      </c>
      <c r="E497" s="204" t="s">
        <v>269</v>
      </c>
      <c r="F497" s="205" t="s">
        <v>53</v>
      </c>
      <c r="G497" s="206">
        <v>7</v>
      </c>
      <c r="H497" s="207">
        <v>1202.1099999999999</v>
      </c>
      <c r="I497" s="208">
        <v>8414.77</v>
      </c>
      <c r="J497" s="198"/>
      <c r="K497" s="198">
        <f t="shared" si="54"/>
        <v>1202.1099999999999</v>
      </c>
      <c r="L497" s="199">
        <f t="shared" si="55"/>
        <v>0</v>
      </c>
      <c r="M497" s="200">
        <f t="shared" si="56"/>
        <v>7</v>
      </c>
      <c r="N497" s="200">
        <f t="shared" si="57"/>
        <v>1202.1099999999999</v>
      </c>
      <c r="O497" s="201">
        <f t="shared" si="58"/>
        <v>8414.77</v>
      </c>
    </row>
    <row r="498" spans="2:15" x14ac:dyDescent="0.25">
      <c r="B498" s="202" t="s">
        <v>258</v>
      </c>
      <c r="C498" s="202" t="s">
        <v>175</v>
      </c>
      <c r="D498" s="203" t="s">
        <v>272</v>
      </c>
      <c r="E498" s="204" t="s">
        <v>273</v>
      </c>
      <c r="F498" s="205" t="s">
        <v>53</v>
      </c>
      <c r="G498" s="206">
        <v>15</v>
      </c>
      <c r="H498" s="207">
        <v>211.75</v>
      </c>
      <c r="I498" s="208">
        <v>3176.25</v>
      </c>
      <c r="J498" s="198"/>
      <c r="K498" s="198">
        <f t="shared" si="54"/>
        <v>211.75</v>
      </c>
      <c r="L498" s="199">
        <f t="shared" si="55"/>
        <v>0</v>
      </c>
      <c r="M498" s="200">
        <f t="shared" si="56"/>
        <v>15</v>
      </c>
      <c r="N498" s="200">
        <f t="shared" si="57"/>
        <v>211.75</v>
      </c>
      <c r="O498" s="201">
        <f t="shared" si="58"/>
        <v>3176.25</v>
      </c>
    </row>
    <row r="499" spans="2:15" ht="24" x14ac:dyDescent="0.25">
      <c r="B499" s="191" t="s">
        <v>261</v>
      </c>
      <c r="C499" s="191" t="s">
        <v>113</v>
      </c>
      <c r="D499" s="192" t="s">
        <v>275</v>
      </c>
      <c r="E499" s="193" t="s">
        <v>276</v>
      </c>
      <c r="F499" s="194" t="s">
        <v>53</v>
      </c>
      <c r="G499" s="195">
        <v>7</v>
      </c>
      <c r="H499" s="196">
        <v>5935.59</v>
      </c>
      <c r="I499" s="197">
        <v>41549.129999999997</v>
      </c>
      <c r="J499" s="198"/>
      <c r="K499" s="198">
        <f t="shared" si="54"/>
        <v>5935.59</v>
      </c>
      <c r="L499" s="199">
        <f t="shared" si="55"/>
        <v>0</v>
      </c>
      <c r="M499" s="200">
        <f t="shared" si="56"/>
        <v>7</v>
      </c>
      <c r="N499" s="200">
        <f t="shared" si="57"/>
        <v>5935.59</v>
      </c>
      <c r="O499" s="201">
        <f t="shared" si="58"/>
        <v>41549.129999999997</v>
      </c>
    </row>
    <row r="500" spans="2:15" x14ac:dyDescent="0.25">
      <c r="B500" s="191" t="s">
        <v>264</v>
      </c>
      <c r="C500" s="191" t="s">
        <v>113</v>
      </c>
      <c r="D500" s="192" t="s">
        <v>278</v>
      </c>
      <c r="E500" s="193" t="s">
        <v>279</v>
      </c>
      <c r="F500" s="194" t="s">
        <v>53</v>
      </c>
      <c r="G500" s="195">
        <v>7</v>
      </c>
      <c r="H500" s="196">
        <v>485.32</v>
      </c>
      <c r="I500" s="197">
        <v>3397.24</v>
      </c>
      <c r="J500" s="198"/>
      <c r="K500" s="198">
        <f t="shared" si="54"/>
        <v>485.32</v>
      </c>
      <c r="L500" s="199">
        <f t="shared" si="55"/>
        <v>0</v>
      </c>
      <c r="M500" s="200">
        <f t="shared" si="56"/>
        <v>7</v>
      </c>
      <c r="N500" s="200">
        <f t="shared" si="57"/>
        <v>485.32</v>
      </c>
      <c r="O500" s="201">
        <f t="shared" si="58"/>
        <v>3397.24</v>
      </c>
    </row>
    <row r="501" spans="2:15" x14ac:dyDescent="0.25">
      <c r="B501" s="202" t="s">
        <v>267</v>
      </c>
      <c r="C501" s="202" t="s">
        <v>175</v>
      </c>
      <c r="D501" s="203" t="s">
        <v>281</v>
      </c>
      <c r="E501" s="204" t="s">
        <v>282</v>
      </c>
      <c r="F501" s="205" t="s">
        <v>53</v>
      </c>
      <c r="G501" s="206">
        <v>5</v>
      </c>
      <c r="H501" s="207">
        <v>6510.34</v>
      </c>
      <c r="I501" s="208">
        <v>32551.7</v>
      </c>
      <c r="J501" s="198"/>
      <c r="K501" s="198">
        <f t="shared" si="54"/>
        <v>6510.34</v>
      </c>
      <c r="L501" s="199">
        <f t="shared" si="55"/>
        <v>0</v>
      </c>
      <c r="M501" s="200">
        <f t="shared" si="56"/>
        <v>5</v>
      </c>
      <c r="N501" s="200">
        <f t="shared" si="57"/>
        <v>6510.34</v>
      </c>
      <c r="O501" s="201">
        <f t="shared" si="58"/>
        <v>32551.7</v>
      </c>
    </row>
    <row r="502" spans="2:15" x14ac:dyDescent="0.25">
      <c r="B502" s="202" t="s">
        <v>72</v>
      </c>
      <c r="C502" s="202" t="s">
        <v>175</v>
      </c>
      <c r="D502" s="203" t="s">
        <v>284</v>
      </c>
      <c r="E502" s="204" t="s">
        <v>285</v>
      </c>
      <c r="F502" s="205" t="s">
        <v>53</v>
      </c>
      <c r="G502" s="206">
        <v>1</v>
      </c>
      <c r="H502" s="207">
        <v>6510.34</v>
      </c>
      <c r="I502" s="208">
        <v>6510.34</v>
      </c>
      <c r="J502" s="198"/>
      <c r="K502" s="198">
        <f t="shared" si="54"/>
        <v>6510.34</v>
      </c>
      <c r="L502" s="199">
        <f t="shared" si="55"/>
        <v>0</v>
      </c>
      <c r="M502" s="200">
        <f t="shared" si="56"/>
        <v>1</v>
      </c>
      <c r="N502" s="200">
        <f t="shared" si="57"/>
        <v>6510.34</v>
      </c>
      <c r="O502" s="201">
        <f t="shared" si="58"/>
        <v>6510.34</v>
      </c>
    </row>
    <row r="503" spans="2:15" x14ac:dyDescent="0.25">
      <c r="B503" s="202" t="s">
        <v>271</v>
      </c>
      <c r="C503" s="202" t="s">
        <v>175</v>
      </c>
      <c r="D503" s="203" t="s">
        <v>287</v>
      </c>
      <c r="E503" s="204" t="s">
        <v>288</v>
      </c>
      <c r="F503" s="205" t="s">
        <v>53</v>
      </c>
      <c r="G503" s="206">
        <v>1</v>
      </c>
      <c r="H503" s="207">
        <v>6510.34</v>
      </c>
      <c r="I503" s="208">
        <v>6510.34</v>
      </c>
      <c r="J503" s="198"/>
      <c r="K503" s="198">
        <f t="shared" si="54"/>
        <v>6510.34</v>
      </c>
      <c r="L503" s="199">
        <f t="shared" si="55"/>
        <v>0</v>
      </c>
      <c r="M503" s="200">
        <f t="shared" si="56"/>
        <v>1</v>
      </c>
      <c r="N503" s="200">
        <f t="shared" si="57"/>
        <v>6510.34</v>
      </c>
      <c r="O503" s="201">
        <f t="shared" si="58"/>
        <v>6510.34</v>
      </c>
    </row>
    <row r="504" spans="2:15" ht="24" x14ac:dyDescent="0.25">
      <c r="B504" s="191" t="s">
        <v>274</v>
      </c>
      <c r="C504" s="191" t="s">
        <v>113</v>
      </c>
      <c r="D504" s="192" t="s">
        <v>290</v>
      </c>
      <c r="E504" s="193" t="s">
        <v>291</v>
      </c>
      <c r="F504" s="194" t="s">
        <v>81</v>
      </c>
      <c r="G504" s="195">
        <v>32.409999999999997</v>
      </c>
      <c r="H504" s="196">
        <v>3059.28</v>
      </c>
      <c r="I504" s="197">
        <v>99151.26</v>
      </c>
      <c r="J504" s="198"/>
      <c r="K504" s="198">
        <f t="shared" si="54"/>
        <v>3059.28</v>
      </c>
      <c r="L504" s="199">
        <f t="shared" si="55"/>
        <v>0</v>
      </c>
      <c r="M504" s="200">
        <f t="shared" si="56"/>
        <v>32.409999999999997</v>
      </c>
      <c r="N504" s="200">
        <f t="shared" si="57"/>
        <v>3059.28</v>
      </c>
      <c r="O504" s="201">
        <f t="shared" si="58"/>
        <v>99151.26</v>
      </c>
    </row>
    <row r="505" spans="2:15" x14ac:dyDescent="0.25">
      <c r="B505" s="191" t="s">
        <v>277</v>
      </c>
      <c r="C505" s="191" t="s">
        <v>113</v>
      </c>
      <c r="D505" s="192" t="s">
        <v>302</v>
      </c>
      <c r="E505" s="193" t="s">
        <v>303</v>
      </c>
      <c r="F505" s="194" t="s">
        <v>130</v>
      </c>
      <c r="G505" s="195">
        <v>232.47</v>
      </c>
      <c r="H505" s="196">
        <v>9.2100000000000009</v>
      </c>
      <c r="I505" s="197">
        <v>2141.0500000000002</v>
      </c>
      <c r="J505" s="198"/>
      <c r="K505" s="198">
        <f t="shared" si="54"/>
        <v>9.2100000000000009</v>
      </c>
      <c r="L505" s="199">
        <f t="shared" si="55"/>
        <v>0</v>
      </c>
      <c r="M505" s="200">
        <f t="shared" si="56"/>
        <v>232.47</v>
      </c>
      <c r="N505" s="200">
        <f t="shared" si="57"/>
        <v>9.2100000000000009</v>
      </c>
      <c r="O505" s="201">
        <f t="shared" si="58"/>
        <v>2141.0500000000002</v>
      </c>
    </row>
    <row r="506" spans="2:15" x14ac:dyDescent="0.25">
      <c r="B506" s="209"/>
      <c r="C506" s="210" t="s">
        <v>108</v>
      </c>
      <c r="D506" s="211" t="s">
        <v>133</v>
      </c>
      <c r="E506" s="211" t="s">
        <v>304</v>
      </c>
      <c r="F506" s="209"/>
      <c r="G506" s="209"/>
      <c r="H506" s="209"/>
      <c r="I506" s="212">
        <v>129473.04000000001</v>
      </c>
      <c r="J506" s="198"/>
      <c r="K506" s="198">
        <f t="shared" si="54"/>
        <v>0</v>
      </c>
      <c r="L506" s="199">
        <f t="shared" si="55"/>
        <v>0</v>
      </c>
      <c r="M506" s="200">
        <f t="shared" si="56"/>
        <v>0</v>
      </c>
      <c r="N506" s="200">
        <f t="shared" si="57"/>
        <v>0</v>
      </c>
      <c r="O506" s="201">
        <f t="shared" si="58"/>
        <v>0</v>
      </c>
    </row>
    <row r="507" spans="2:15" ht="36" x14ac:dyDescent="0.25">
      <c r="B507" s="191" t="s">
        <v>280</v>
      </c>
      <c r="C507" s="191" t="s">
        <v>113</v>
      </c>
      <c r="D507" s="192" t="s">
        <v>306</v>
      </c>
      <c r="E507" s="193" t="s">
        <v>307</v>
      </c>
      <c r="F507" s="194" t="s">
        <v>130</v>
      </c>
      <c r="G507" s="195">
        <v>405.48</v>
      </c>
      <c r="H507" s="196">
        <v>87.65</v>
      </c>
      <c r="I507" s="197">
        <v>35540.32</v>
      </c>
      <c r="J507" s="198">
        <v>-394.48</v>
      </c>
      <c r="K507" s="198">
        <f t="shared" ref="K507:K520" si="59">+H507</f>
        <v>87.65</v>
      </c>
      <c r="L507" s="199">
        <f t="shared" ref="L507:L520" si="60">ROUND(J507*K507,2)</f>
        <v>-34576.17</v>
      </c>
      <c r="M507" s="200">
        <f t="shared" ref="M507:M520" si="61">+G507+J507</f>
        <v>11</v>
      </c>
      <c r="N507" s="200">
        <f t="shared" ref="N507:N520" si="62">+K507</f>
        <v>87.65</v>
      </c>
      <c r="O507" s="201">
        <f t="shared" ref="O507:O520" si="63">ROUND(M507*N507,2)</f>
        <v>964.15</v>
      </c>
    </row>
    <row r="508" spans="2:15" ht="24" x14ac:dyDescent="0.25">
      <c r="B508" s="191" t="s">
        <v>283</v>
      </c>
      <c r="C508" s="191" t="s">
        <v>113</v>
      </c>
      <c r="D508" s="192" t="s">
        <v>309</v>
      </c>
      <c r="E508" s="193" t="s">
        <v>310</v>
      </c>
      <c r="F508" s="194" t="s">
        <v>130</v>
      </c>
      <c r="G508" s="195">
        <v>799.96</v>
      </c>
      <c r="H508" s="196">
        <v>32.22</v>
      </c>
      <c r="I508" s="197">
        <v>25774.71</v>
      </c>
      <c r="J508" s="198">
        <v>-788.96</v>
      </c>
      <c r="K508" s="198">
        <f t="shared" si="59"/>
        <v>32.22</v>
      </c>
      <c r="L508" s="199">
        <f t="shared" si="60"/>
        <v>-25420.29</v>
      </c>
      <c r="M508" s="200">
        <f t="shared" si="61"/>
        <v>11</v>
      </c>
      <c r="N508" s="200">
        <f t="shared" si="62"/>
        <v>32.22</v>
      </c>
      <c r="O508" s="201">
        <f t="shared" si="63"/>
        <v>354.42</v>
      </c>
    </row>
    <row r="509" spans="2:15" ht="24" x14ac:dyDescent="0.25">
      <c r="B509" s="191" t="s">
        <v>286</v>
      </c>
      <c r="C509" s="191" t="s">
        <v>113</v>
      </c>
      <c r="D509" s="192" t="s">
        <v>384</v>
      </c>
      <c r="E509" s="193" t="s">
        <v>385</v>
      </c>
      <c r="F509" s="194" t="s">
        <v>130</v>
      </c>
      <c r="G509" s="195">
        <v>15.78</v>
      </c>
      <c r="H509" s="196">
        <v>32.22</v>
      </c>
      <c r="I509" s="197">
        <v>508.43</v>
      </c>
      <c r="J509" s="198"/>
      <c r="K509" s="198">
        <f t="shared" si="59"/>
        <v>32.22</v>
      </c>
      <c r="L509" s="199">
        <f t="shared" si="60"/>
        <v>0</v>
      </c>
      <c r="M509" s="200">
        <f t="shared" si="61"/>
        <v>15.78</v>
      </c>
      <c r="N509" s="200">
        <f t="shared" si="62"/>
        <v>32.22</v>
      </c>
      <c r="O509" s="201">
        <f t="shared" si="63"/>
        <v>508.43</v>
      </c>
    </row>
    <row r="510" spans="2:15" x14ac:dyDescent="0.25">
      <c r="B510" s="191" t="s">
        <v>289</v>
      </c>
      <c r="C510" s="191" t="s">
        <v>113</v>
      </c>
      <c r="D510" s="192" t="s">
        <v>312</v>
      </c>
      <c r="E510" s="193" t="s">
        <v>313</v>
      </c>
      <c r="F510" s="194" t="s">
        <v>130</v>
      </c>
      <c r="G510" s="195">
        <v>799.96</v>
      </c>
      <c r="H510" s="196">
        <v>72.34</v>
      </c>
      <c r="I510" s="197">
        <v>57869.11</v>
      </c>
      <c r="J510" s="198">
        <v>-788.96</v>
      </c>
      <c r="K510" s="198">
        <f t="shared" si="59"/>
        <v>72.34</v>
      </c>
      <c r="L510" s="199">
        <f t="shared" si="60"/>
        <v>-57073.37</v>
      </c>
      <c r="M510" s="200">
        <f t="shared" si="61"/>
        <v>11</v>
      </c>
      <c r="N510" s="200">
        <f t="shared" si="62"/>
        <v>72.34</v>
      </c>
      <c r="O510" s="201">
        <f t="shared" si="63"/>
        <v>795.74</v>
      </c>
    </row>
    <row r="511" spans="2:15" x14ac:dyDescent="0.25">
      <c r="B511" s="191" t="s">
        <v>292</v>
      </c>
      <c r="C511" s="191" t="s">
        <v>113</v>
      </c>
      <c r="D511" s="192" t="s">
        <v>388</v>
      </c>
      <c r="E511" s="193" t="s">
        <v>389</v>
      </c>
      <c r="F511" s="194" t="s">
        <v>130</v>
      </c>
      <c r="G511" s="195">
        <v>15.78</v>
      </c>
      <c r="H511" s="196">
        <v>94.7</v>
      </c>
      <c r="I511" s="197">
        <v>1494.37</v>
      </c>
      <c r="J511" s="198"/>
      <c r="K511" s="198">
        <f t="shared" si="59"/>
        <v>94.7</v>
      </c>
      <c r="L511" s="199">
        <f t="shared" si="60"/>
        <v>0</v>
      </c>
      <c r="M511" s="200">
        <f t="shared" si="61"/>
        <v>15.78</v>
      </c>
      <c r="N511" s="200">
        <f t="shared" si="62"/>
        <v>94.7</v>
      </c>
      <c r="O511" s="201">
        <f t="shared" si="63"/>
        <v>1494.37</v>
      </c>
    </row>
    <row r="512" spans="2:15" ht="24" x14ac:dyDescent="0.25">
      <c r="B512" s="191" t="s">
        <v>295</v>
      </c>
      <c r="C512" s="191" t="s">
        <v>113</v>
      </c>
      <c r="D512" s="192" t="s">
        <v>315</v>
      </c>
      <c r="E512" s="193" t="s">
        <v>316</v>
      </c>
      <c r="F512" s="194" t="s">
        <v>53</v>
      </c>
      <c r="G512" s="195">
        <v>5</v>
      </c>
      <c r="H512" s="196">
        <v>1657.22</v>
      </c>
      <c r="I512" s="197">
        <v>8286.1</v>
      </c>
      <c r="J512" s="198"/>
      <c r="K512" s="198">
        <f t="shared" si="59"/>
        <v>1657.22</v>
      </c>
      <c r="L512" s="199">
        <f t="shared" si="60"/>
        <v>0</v>
      </c>
      <c r="M512" s="200">
        <f t="shared" si="61"/>
        <v>5</v>
      </c>
      <c r="N512" s="200">
        <f t="shared" si="62"/>
        <v>1657.22</v>
      </c>
      <c r="O512" s="201">
        <f t="shared" si="63"/>
        <v>8286.1</v>
      </c>
    </row>
    <row r="513" spans="2:15" x14ac:dyDescent="0.25">
      <c r="B513" s="209"/>
      <c r="C513" s="210" t="s">
        <v>108</v>
      </c>
      <c r="D513" s="211" t="s">
        <v>317</v>
      </c>
      <c r="E513" s="211" t="s">
        <v>318</v>
      </c>
      <c r="F513" s="209"/>
      <c r="G513" s="209"/>
      <c r="H513" s="209"/>
      <c r="I513" s="212">
        <v>76675.76999999999</v>
      </c>
      <c r="J513" s="198"/>
      <c r="K513" s="198">
        <f t="shared" si="59"/>
        <v>0</v>
      </c>
      <c r="L513" s="199">
        <f t="shared" si="60"/>
        <v>0</v>
      </c>
      <c r="M513" s="200">
        <f t="shared" si="61"/>
        <v>0</v>
      </c>
      <c r="N513" s="200">
        <f t="shared" si="62"/>
        <v>0</v>
      </c>
      <c r="O513" s="201">
        <f t="shared" si="63"/>
        <v>0</v>
      </c>
    </row>
    <row r="514" spans="2:15" ht="24" x14ac:dyDescent="0.25">
      <c r="B514" s="191" t="s">
        <v>298</v>
      </c>
      <c r="C514" s="191" t="s">
        <v>113</v>
      </c>
      <c r="D514" s="192" t="s">
        <v>320</v>
      </c>
      <c r="E514" s="193" t="s">
        <v>321</v>
      </c>
      <c r="F514" s="194" t="s">
        <v>65</v>
      </c>
      <c r="G514" s="195">
        <v>234.524</v>
      </c>
      <c r="H514" s="196">
        <v>136.85</v>
      </c>
      <c r="I514" s="197">
        <v>32094.61</v>
      </c>
      <c r="J514" s="198">
        <v>-13.61</v>
      </c>
      <c r="K514" s="198">
        <f t="shared" si="59"/>
        <v>136.85</v>
      </c>
      <c r="L514" s="199">
        <f t="shared" si="60"/>
        <v>-1862.53</v>
      </c>
      <c r="M514" s="200">
        <f t="shared" si="61"/>
        <v>220.91399999999999</v>
      </c>
      <c r="N514" s="200">
        <f t="shared" si="62"/>
        <v>136.85</v>
      </c>
      <c r="O514" s="201">
        <f t="shared" si="63"/>
        <v>30232.080000000002</v>
      </c>
    </row>
    <row r="515" spans="2:15" ht="24" x14ac:dyDescent="0.25">
      <c r="B515" s="191" t="s">
        <v>301</v>
      </c>
      <c r="C515" s="191" t="s">
        <v>113</v>
      </c>
      <c r="D515" s="192" t="s">
        <v>83</v>
      </c>
      <c r="E515" s="193" t="s">
        <v>323</v>
      </c>
      <c r="F515" s="194" t="s">
        <v>65</v>
      </c>
      <c r="G515" s="195">
        <v>68.210999999999999</v>
      </c>
      <c r="H515" s="196">
        <v>257.77999999999997</v>
      </c>
      <c r="I515" s="197">
        <v>17583.43</v>
      </c>
      <c r="J515" s="198">
        <v>-13.61</v>
      </c>
      <c r="K515" s="198">
        <f t="shared" si="59"/>
        <v>257.77999999999997</v>
      </c>
      <c r="L515" s="199">
        <f t="shared" si="60"/>
        <v>-3508.39</v>
      </c>
      <c r="M515" s="200">
        <f t="shared" si="61"/>
        <v>54.600999999999999</v>
      </c>
      <c r="N515" s="200">
        <f t="shared" si="62"/>
        <v>257.77999999999997</v>
      </c>
      <c r="O515" s="201">
        <f t="shared" si="63"/>
        <v>14075.05</v>
      </c>
    </row>
    <row r="516" spans="2:15" ht="24" x14ac:dyDescent="0.25">
      <c r="B516" s="191" t="s">
        <v>305</v>
      </c>
      <c r="C516" s="191" t="s">
        <v>113</v>
      </c>
      <c r="D516" s="192" t="s">
        <v>325</v>
      </c>
      <c r="E516" s="193" t="s">
        <v>167</v>
      </c>
      <c r="F516" s="194" t="s">
        <v>65</v>
      </c>
      <c r="G516" s="195">
        <v>166.31299999999999</v>
      </c>
      <c r="H516" s="196">
        <v>154.66999999999999</v>
      </c>
      <c r="I516" s="197">
        <v>25723.63</v>
      </c>
      <c r="J516" s="198"/>
      <c r="K516" s="198">
        <f t="shared" si="59"/>
        <v>154.66999999999999</v>
      </c>
      <c r="L516" s="199">
        <f t="shared" si="60"/>
        <v>0</v>
      </c>
      <c r="M516" s="200">
        <f t="shared" si="61"/>
        <v>166.31299999999999</v>
      </c>
      <c r="N516" s="200">
        <f t="shared" si="62"/>
        <v>154.66999999999999</v>
      </c>
      <c r="O516" s="201">
        <f t="shared" si="63"/>
        <v>25723.63</v>
      </c>
    </row>
    <row r="517" spans="2:15" ht="24" x14ac:dyDescent="0.25">
      <c r="B517" s="191" t="s">
        <v>308</v>
      </c>
      <c r="C517" s="191" t="s">
        <v>113</v>
      </c>
      <c r="D517" s="192" t="s">
        <v>395</v>
      </c>
      <c r="E517" s="193" t="s">
        <v>396</v>
      </c>
      <c r="F517" s="194" t="s">
        <v>65</v>
      </c>
      <c r="G517" s="195">
        <v>5.4240000000000004</v>
      </c>
      <c r="H517" s="196">
        <v>80.23</v>
      </c>
      <c r="I517" s="197">
        <v>435.17</v>
      </c>
      <c r="J517" s="198"/>
      <c r="K517" s="198">
        <f t="shared" si="59"/>
        <v>80.23</v>
      </c>
      <c r="L517" s="199">
        <f t="shared" si="60"/>
        <v>0</v>
      </c>
      <c r="M517" s="200">
        <f t="shared" si="61"/>
        <v>5.4240000000000004</v>
      </c>
      <c r="N517" s="200">
        <f t="shared" si="62"/>
        <v>80.23</v>
      </c>
      <c r="O517" s="201">
        <f t="shared" si="63"/>
        <v>435.17</v>
      </c>
    </row>
    <row r="518" spans="2:15" ht="24" x14ac:dyDescent="0.25">
      <c r="B518" s="191" t="s">
        <v>311</v>
      </c>
      <c r="C518" s="191" t="s">
        <v>113</v>
      </c>
      <c r="D518" s="192" t="s">
        <v>398</v>
      </c>
      <c r="E518" s="193" t="s">
        <v>399</v>
      </c>
      <c r="F518" s="194" t="s">
        <v>65</v>
      </c>
      <c r="G518" s="195">
        <v>5.4240000000000004</v>
      </c>
      <c r="H518" s="196">
        <v>154.66999999999999</v>
      </c>
      <c r="I518" s="197">
        <v>838.93</v>
      </c>
      <c r="J518" s="198"/>
      <c r="K518" s="198">
        <f t="shared" si="59"/>
        <v>154.66999999999999</v>
      </c>
      <c r="L518" s="199">
        <f t="shared" si="60"/>
        <v>0</v>
      </c>
      <c r="M518" s="200">
        <f t="shared" si="61"/>
        <v>5.4240000000000004</v>
      </c>
      <c r="N518" s="200">
        <f t="shared" si="62"/>
        <v>154.66999999999999</v>
      </c>
      <c r="O518" s="201">
        <f t="shared" si="63"/>
        <v>838.93</v>
      </c>
    </row>
    <row r="519" spans="2:15" x14ac:dyDescent="0.25">
      <c r="B519" s="209"/>
      <c r="C519" s="210" t="s">
        <v>108</v>
      </c>
      <c r="D519" s="211" t="s">
        <v>326</v>
      </c>
      <c r="E519" s="211" t="s">
        <v>327</v>
      </c>
      <c r="F519" s="209"/>
      <c r="G519" s="209"/>
      <c r="H519" s="209"/>
      <c r="I519" s="212">
        <v>7512.13</v>
      </c>
      <c r="J519" s="198"/>
      <c r="K519" s="198">
        <f t="shared" si="59"/>
        <v>0</v>
      </c>
      <c r="L519" s="199">
        <f t="shared" si="60"/>
        <v>0</v>
      </c>
      <c r="M519" s="200">
        <f t="shared" si="61"/>
        <v>0</v>
      </c>
      <c r="N519" s="200">
        <f t="shared" si="62"/>
        <v>0</v>
      </c>
      <c r="O519" s="201">
        <f t="shared" si="63"/>
        <v>0</v>
      </c>
    </row>
    <row r="520" spans="2:15" ht="24" x14ac:dyDescent="0.25">
      <c r="B520" s="191" t="s">
        <v>314</v>
      </c>
      <c r="C520" s="191" t="s">
        <v>113</v>
      </c>
      <c r="D520" s="192" t="s">
        <v>329</v>
      </c>
      <c r="E520" s="193" t="s">
        <v>330</v>
      </c>
      <c r="F520" s="194" t="s">
        <v>65</v>
      </c>
      <c r="G520" s="195">
        <v>65.653999999999996</v>
      </c>
      <c r="H520" s="196">
        <v>114.42</v>
      </c>
      <c r="I520" s="197">
        <v>7512.13</v>
      </c>
      <c r="J520" s="198"/>
      <c r="K520" s="198">
        <f t="shared" si="59"/>
        <v>114.42</v>
      </c>
      <c r="L520" s="199">
        <f t="shared" si="60"/>
        <v>0</v>
      </c>
      <c r="M520" s="200">
        <f t="shared" si="61"/>
        <v>65.653999999999996</v>
      </c>
      <c r="N520" s="200">
        <f t="shared" si="62"/>
        <v>114.42</v>
      </c>
      <c r="O520" s="201">
        <f t="shared" si="63"/>
        <v>7512.13</v>
      </c>
    </row>
    <row r="522" spans="2:15" x14ac:dyDescent="0.25">
      <c r="C522" s="213"/>
      <c r="D522" s="214" t="str">
        <f>CONCATENATE("CELKEM ",B440)</f>
        <v>CELKEM 07 - SO 01.G - Stoka A.2</v>
      </c>
      <c r="E522" s="215"/>
      <c r="F522" s="215"/>
      <c r="G522" s="216"/>
      <c r="H522" s="215"/>
      <c r="I522" s="217">
        <v>2194726.27</v>
      </c>
      <c r="J522" s="218"/>
      <c r="K522" s="217"/>
      <c r="L522" s="217">
        <f t="shared" ref="L522:O522" si="64">ROUND(SUM(L440:L520),2)</f>
        <v>-364166.46</v>
      </c>
      <c r="M522" s="217"/>
      <c r="N522" s="217"/>
      <c r="O522" s="217">
        <f t="shared" si="64"/>
        <v>1830559.81</v>
      </c>
    </row>
    <row r="524" spans="2:15" ht="15.75" x14ac:dyDescent="0.25">
      <c r="B524" s="179" t="s">
        <v>409</v>
      </c>
      <c r="C524" s="20"/>
      <c r="D524" s="20"/>
      <c r="E524" s="20"/>
      <c r="F524" s="20"/>
      <c r="G524" s="20"/>
      <c r="H524" s="20"/>
      <c r="I524" s="180">
        <v>2501731.9699999997</v>
      </c>
      <c r="J524" s="20"/>
      <c r="K524" s="20"/>
      <c r="L524" s="20"/>
      <c r="M524" s="20"/>
      <c r="N524" s="20"/>
      <c r="O524" s="20"/>
    </row>
    <row r="525" spans="2:15" ht="15.75" x14ac:dyDescent="0.25">
      <c r="B525" s="185"/>
      <c r="C525" s="186" t="s">
        <v>108</v>
      </c>
      <c r="D525" s="187" t="s">
        <v>109</v>
      </c>
      <c r="E525" s="187" t="s">
        <v>110</v>
      </c>
      <c r="F525" s="185"/>
      <c r="G525" s="185"/>
      <c r="H525" s="185"/>
      <c r="I525" s="188">
        <v>2501731.9699999997</v>
      </c>
      <c r="J525" s="185"/>
      <c r="K525" s="185"/>
      <c r="L525" s="185"/>
      <c r="M525" s="185"/>
      <c r="N525" s="185"/>
      <c r="O525" s="185"/>
    </row>
    <row r="526" spans="2:15" x14ac:dyDescent="0.25">
      <c r="B526" s="185"/>
      <c r="C526" s="186" t="s">
        <v>108</v>
      </c>
      <c r="D526" s="189" t="s">
        <v>111</v>
      </c>
      <c r="E526" s="189" t="s">
        <v>112</v>
      </c>
      <c r="F526" s="185"/>
      <c r="G526" s="185"/>
      <c r="H526" s="185"/>
      <c r="I526" s="190">
        <v>917860.25</v>
      </c>
      <c r="J526" s="181" t="str">
        <f>IF(ISBLANK(G526),"",SUM(#REF!+#REF!+#REF!+#REF!+#REF!+#REF!+#REF!+#REF!+#REF!+#REF!+#REF!,#REF!,#REF!,#REF!,#REF!,#REF!,#REF!,#REF!,#REF!,#REF!,#REF!,#REF!))</f>
        <v/>
      </c>
      <c r="K526" s="182" t="str">
        <f>IF(ISBLANK(G526),"",SUM(#REF!+#REF!+#REF!+#REF!+#REF!+#REF!+#REF!+#REF!+#REF!+#REF!+#REF!,#REF!,#REF!,#REF!,#REF!,#REF!,#REF!,#REF!,#REF!,#REF!,#REF!,#REF!,#REF!))</f>
        <v/>
      </c>
      <c r="L526" s="227" t="str">
        <f t="shared" ref="L526" si="65">IFERROR(IF($J526=0,0,K526/$J526),"")</f>
        <v/>
      </c>
      <c r="M526" s="183" t="str">
        <f>IF(ISBLANK(G526),"",G526-J526)</f>
        <v/>
      </c>
      <c r="N526" s="184" t="str">
        <f>IF(ISBLANK(G526),"",I526-K526)</f>
        <v/>
      </c>
      <c r="O526" s="228" t="str">
        <f t="shared" ref="O526" si="66">IFERROR(IF($J526=0,0,N526/$J526),"")</f>
        <v/>
      </c>
    </row>
    <row r="527" spans="2:15" ht="36" x14ac:dyDescent="0.25">
      <c r="B527" s="191" t="s">
        <v>111</v>
      </c>
      <c r="C527" s="191" t="s">
        <v>113</v>
      </c>
      <c r="D527" s="192" t="s">
        <v>121</v>
      </c>
      <c r="E527" s="193" t="s">
        <v>122</v>
      </c>
      <c r="F527" s="194" t="s">
        <v>46</v>
      </c>
      <c r="G527" s="195">
        <v>288.673</v>
      </c>
      <c r="H527" s="196">
        <v>26.3</v>
      </c>
      <c r="I527" s="197">
        <v>7592.1</v>
      </c>
      <c r="J527" s="198"/>
      <c r="K527" s="198">
        <f t="shared" ref="K527:K590" si="67">+H527</f>
        <v>26.3</v>
      </c>
      <c r="L527" s="199">
        <f t="shared" ref="L527:L590" si="68">ROUND(J527*K527,2)</f>
        <v>0</v>
      </c>
      <c r="M527" s="200">
        <f t="shared" ref="M527:M590" si="69">+G527+J527</f>
        <v>288.673</v>
      </c>
      <c r="N527" s="200">
        <f t="shared" ref="N527:N590" si="70">+K527</f>
        <v>26.3</v>
      </c>
      <c r="O527" s="201">
        <f t="shared" ref="O527:O590" si="71">ROUND(M527*N527,2)</f>
        <v>7592.1</v>
      </c>
    </row>
    <row r="528" spans="2:15" ht="36" x14ac:dyDescent="0.25">
      <c r="B528" s="191" t="s">
        <v>114</v>
      </c>
      <c r="C528" s="191" t="s">
        <v>113</v>
      </c>
      <c r="D528" s="192" t="s">
        <v>115</v>
      </c>
      <c r="E528" s="193" t="s">
        <v>116</v>
      </c>
      <c r="F528" s="194" t="s">
        <v>46</v>
      </c>
      <c r="G528" s="195">
        <v>288.673</v>
      </c>
      <c r="H528" s="196">
        <v>40.770000000000003</v>
      </c>
      <c r="I528" s="197">
        <v>11769.2</v>
      </c>
      <c r="J528" s="198"/>
      <c r="K528" s="198">
        <f t="shared" si="67"/>
        <v>40.770000000000003</v>
      </c>
      <c r="L528" s="199">
        <f t="shared" si="68"/>
        <v>0</v>
      </c>
      <c r="M528" s="200">
        <f t="shared" si="69"/>
        <v>288.673</v>
      </c>
      <c r="N528" s="200">
        <f t="shared" si="70"/>
        <v>40.770000000000003</v>
      </c>
      <c r="O528" s="201">
        <f t="shared" si="71"/>
        <v>11769.2</v>
      </c>
    </row>
    <row r="529" spans="2:15" ht="36" x14ac:dyDescent="0.25">
      <c r="B529" s="191" t="s">
        <v>117</v>
      </c>
      <c r="C529" s="191" t="s">
        <v>113</v>
      </c>
      <c r="D529" s="192" t="s">
        <v>124</v>
      </c>
      <c r="E529" s="193" t="s">
        <v>125</v>
      </c>
      <c r="F529" s="194" t="s">
        <v>46</v>
      </c>
      <c r="G529" s="195">
        <v>288.673</v>
      </c>
      <c r="H529" s="196">
        <v>39.46</v>
      </c>
      <c r="I529" s="197">
        <v>11391.04</v>
      </c>
      <c r="J529" s="198"/>
      <c r="K529" s="198">
        <f t="shared" si="67"/>
        <v>39.46</v>
      </c>
      <c r="L529" s="199">
        <f t="shared" si="68"/>
        <v>0</v>
      </c>
      <c r="M529" s="200">
        <f t="shared" si="69"/>
        <v>288.673</v>
      </c>
      <c r="N529" s="200">
        <f t="shared" si="70"/>
        <v>39.46</v>
      </c>
      <c r="O529" s="201">
        <f t="shared" si="71"/>
        <v>11391.04</v>
      </c>
    </row>
    <row r="530" spans="2:15" ht="24" x14ac:dyDescent="0.25">
      <c r="B530" s="191" t="s">
        <v>120</v>
      </c>
      <c r="C530" s="191" t="s">
        <v>113</v>
      </c>
      <c r="D530" s="192" t="s">
        <v>67</v>
      </c>
      <c r="E530" s="193" t="s">
        <v>68</v>
      </c>
      <c r="F530" s="194" t="s">
        <v>46</v>
      </c>
      <c r="G530" s="195">
        <v>446.13099999999997</v>
      </c>
      <c r="H530" s="196">
        <v>55.24</v>
      </c>
      <c r="I530" s="197">
        <v>24644.28</v>
      </c>
      <c r="J530" s="198">
        <v>-157.458</v>
      </c>
      <c r="K530" s="198">
        <f t="shared" si="67"/>
        <v>55.24</v>
      </c>
      <c r="L530" s="199">
        <f t="shared" si="68"/>
        <v>-8697.98</v>
      </c>
      <c r="M530" s="200">
        <f t="shared" si="69"/>
        <v>288.673</v>
      </c>
      <c r="N530" s="200">
        <f t="shared" si="70"/>
        <v>55.24</v>
      </c>
      <c r="O530" s="201">
        <f t="shared" si="71"/>
        <v>15946.3</v>
      </c>
    </row>
    <row r="531" spans="2:15" ht="48" x14ac:dyDescent="0.25">
      <c r="B531" s="191" t="s">
        <v>123</v>
      </c>
      <c r="C531" s="191" t="s">
        <v>113</v>
      </c>
      <c r="D531" s="192" t="s">
        <v>128</v>
      </c>
      <c r="E531" s="193" t="s">
        <v>129</v>
      </c>
      <c r="F531" s="194" t="s">
        <v>130</v>
      </c>
      <c r="G531" s="195">
        <v>17.600000000000001</v>
      </c>
      <c r="H531" s="196">
        <v>170.98</v>
      </c>
      <c r="I531" s="197">
        <v>3009.25</v>
      </c>
      <c r="J531" s="198"/>
      <c r="K531" s="198">
        <f t="shared" si="67"/>
        <v>170.98</v>
      </c>
      <c r="L531" s="199">
        <f t="shared" si="68"/>
        <v>0</v>
      </c>
      <c r="M531" s="200">
        <f t="shared" si="69"/>
        <v>17.600000000000001</v>
      </c>
      <c r="N531" s="200">
        <f t="shared" si="70"/>
        <v>170.98</v>
      </c>
      <c r="O531" s="201">
        <f t="shared" si="71"/>
        <v>3009.25</v>
      </c>
    </row>
    <row r="532" spans="2:15" ht="24" x14ac:dyDescent="0.25">
      <c r="B532" s="191" t="s">
        <v>126</v>
      </c>
      <c r="C532" s="191" t="s">
        <v>113</v>
      </c>
      <c r="D532" s="192" t="s">
        <v>353</v>
      </c>
      <c r="E532" s="193" t="s">
        <v>354</v>
      </c>
      <c r="F532" s="194" t="s">
        <v>130</v>
      </c>
      <c r="G532" s="195">
        <v>2.2000000000000002</v>
      </c>
      <c r="H532" s="196">
        <v>257.77999999999997</v>
      </c>
      <c r="I532" s="197">
        <v>567.12</v>
      </c>
      <c r="J532" s="198"/>
      <c r="K532" s="198">
        <f t="shared" si="67"/>
        <v>257.77999999999997</v>
      </c>
      <c r="L532" s="199">
        <f t="shared" si="68"/>
        <v>0</v>
      </c>
      <c r="M532" s="200">
        <f t="shared" si="69"/>
        <v>2.2000000000000002</v>
      </c>
      <c r="N532" s="200">
        <f t="shared" si="70"/>
        <v>257.77999999999997</v>
      </c>
      <c r="O532" s="201">
        <f t="shared" si="71"/>
        <v>567.12</v>
      </c>
    </row>
    <row r="533" spans="2:15" ht="48" x14ac:dyDescent="0.25">
      <c r="B533" s="191" t="s">
        <v>127</v>
      </c>
      <c r="C533" s="191" t="s">
        <v>113</v>
      </c>
      <c r="D533" s="192" t="s">
        <v>131</v>
      </c>
      <c r="E533" s="193" t="s">
        <v>132</v>
      </c>
      <c r="F533" s="194" t="s">
        <v>130</v>
      </c>
      <c r="G533" s="195">
        <v>3.3</v>
      </c>
      <c r="H533" s="196">
        <v>147.30000000000001</v>
      </c>
      <c r="I533" s="197">
        <v>486.09</v>
      </c>
      <c r="J533" s="198"/>
      <c r="K533" s="198">
        <f t="shared" si="67"/>
        <v>147.30000000000001</v>
      </c>
      <c r="L533" s="199">
        <f t="shared" si="68"/>
        <v>0</v>
      </c>
      <c r="M533" s="200">
        <f t="shared" si="69"/>
        <v>3.3</v>
      </c>
      <c r="N533" s="200">
        <f t="shared" si="70"/>
        <v>147.30000000000001</v>
      </c>
      <c r="O533" s="201">
        <f t="shared" si="71"/>
        <v>486.09</v>
      </c>
    </row>
    <row r="534" spans="2:15" ht="24" x14ac:dyDescent="0.25">
      <c r="B534" s="191" t="s">
        <v>66</v>
      </c>
      <c r="C534" s="191" t="s">
        <v>113</v>
      </c>
      <c r="D534" s="192" t="s">
        <v>134</v>
      </c>
      <c r="E534" s="193" t="s">
        <v>135</v>
      </c>
      <c r="F534" s="194" t="s">
        <v>81</v>
      </c>
      <c r="G534" s="195">
        <v>82.53</v>
      </c>
      <c r="H534" s="196">
        <v>257.77999999999997</v>
      </c>
      <c r="I534" s="197">
        <v>21274.58</v>
      </c>
      <c r="J534" s="198"/>
      <c r="K534" s="198">
        <f t="shared" si="67"/>
        <v>257.77999999999997</v>
      </c>
      <c r="L534" s="199">
        <f t="shared" si="68"/>
        <v>0</v>
      </c>
      <c r="M534" s="200">
        <f t="shared" si="69"/>
        <v>82.53</v>
      </c>
      <c r="N534" s="200">
        <f t="shared" si="70"/>
        <v>257.77999999999997</v>
      </c>
      <c r="O534" s="201">
        <f t="shared" si="71"/>
        <v>21274.58</v>
      </c>
    </row>
    <row r="535" spans="2:15" ht="24" x14ac:dyDescent="0.25">
      <c r="B535" s="191" t="s">
        <v>133</v>
      </c>
      <c r="C535" s="191" t="s">
        <v>113</v>
      </c>
      <c r="D535" s="192" t="s">
        <v>137</v>
      </c>
      <c r="E535" s="193" t="s">
        <v>138</v>
      </c>
      <c r="F535" s="194" t="s">
        <v>81</v>
      </c>
      <c r="G535" s="195">
        <v>113.83</v>
      </c>
      <c r="H535" s="196">
        <v>234.11</v>
      </c>
      <c r="I535" s="197">
        <v>26648.74</v>
      </c>
      <c r="J535" s="198"/>
      <c r="K535" s="198">
        <f t="shared" si="67"/>
        <v>234.11</v>
      </c>
      <c r="L535" s="199">
        <f t="shared" si="68"/>
        <v>0</v>
      </c>
      <c r="M535" s="200">
        <f t="shared" si="69"/>
        <v>113.83</v>
      </c>
      <c r="N535" s="200">
        <f t="shared" si="70"/>
        <v>234.11</v>
      </c>
      <c r="O535" s="201">
        <f t="shared" si="71"/>
        <v>26648.74</v>
      </c>
    </row>
    <row r="536" spans="2:15" ht="24" x14ac:dyDescent="0.25">
      <c r="B536" s="191" t="s">
        <v>136</v>
      </c>
      <c r="C536" s="191" t="s">
        <v>113</v>
      </c>
      <c r="D536" s="192" t="s">
        <v>140</v>
      </c>
      <c r="E536" s="193" t="s">
        <v>141</v>
      </c>
      <c r="F536" s="194" t="s">
        <v>81</v>
      </c>
      <c r="G536" s="195">
        <v>212.69</v>
      </c>
      <c r="H536" s="196">
        <v>257.77999999999997</v>
      </c>
      <c r="I536" s="197">
        <v>54827.23</v>
      </c>
      <c r="J536" s="198"/>
      <c r="K536" s="198">
        <f t="shared" si="67"/>
        <v>257.77999999999997</v>
      </c>
      <c r="L536" s="199">
        <f t="shared" si="68"/>
        <v>0</v>
      </c>
      <c r="M536" s="200">
        <f t="shared" si="69"/>
        <v>212.69</v>
      </c>
      <c r="N536" s="200">
        <f t="shared" si="70"/>
        <v>257.77999999999997</v>
      </c>
      <c r="O536" s="201">
        <f t="shared" si="71"/>
        <v>54827.23</v>
      </c>
    </row>
    <row r="537" spans="2:15" ht="24" x14ac:dyDescent="0.25">
      <c r="B537" s="191" t="s">
        <v>139</v>
      </c>
      <c r="C537" s="191" t="s">
        <v>113</v>
      </c>
      <c r="D537" s="192" t="s">
        <v>142</v>
      </c>
      <c r="E537" s="193" t="s">
        <v>143</v>
      </c>
      <c r="F537" s="194" t="s">
        <v>81</v>
      </c>
      <c r="G537" s="195">
        <v>242.64</v>
      </c>
      <c r="H537" s="196">
        <v>315.64999999999998</v>
      </c>
      <c r="I537" s="197">
        <v>76589.320000000007</v>
      </c>
      <c r="J537" s="198"/>
      <c r="K537" s="198">
        <f t="shared" si="67"/>
        <v>315.64999999999998</v>
      </c>
      <c r="L537" s="199">
        <f t="shared" si="68"/>
        <v>0</v>
      </c>
      <c r="M537" s="200">
        <f t="shared" si="69"/>
        <v>242.64</v>
      </c>
      <c r="N537" s="200">
        <f t="shared" si="70"/>
        <v>315.64999999999998</v>
      </c>
      <c r="O537" s="201">
        <f t="shared" si="71"/>
        <v>76589.320000000007</v>
      </c>
    </row>
    <row r="538" spans="2:15" ht="24" x14ac:dyDescent="0.25">
      <c r="B538" s="191" t="s">
        <v>78</v>
      </c>
      <c r="C538" s="191" t="s">
        <v>113</v>
      </c>
      <c r="D538" s="192" t="s">
        <v>145</v>
      </c>
      <c r="E538" s="193" t="s">
        <v>146</v>
      </c>
      <c r="F538" s="194" t="s">
        <v>46</v>
      </c>
      <c r="G538" s="195">
        <v>1230.6600000000001</v>
      </c>
      <c r="H538" s="196">
        <v>69.709999999999994</v>
      </c>
      <c r="I538" s="197">
        <v>85789.31</v>
      </c>
      <c r="J538" s="198"/>
      <c r="K538" s="198">
        <f t="shared" si="67"/>
        <v>69.709999999999994</v>
      </c>
      <c r="L538" s="199">
        <f t="shared" si="68"/>
        <v>0</v>
      </c>
      <c r="M538" s="200">
        <f t="shared" si="69"/>
        <v>1230.6600000000001</v>
      </c>
      <c r="N538" s="200">
        <f t="shared" si="70"/>
        <v>69.709999999999994</v>
      </c>
      <c r="O538" s="201">
        <f t="shared" si="71"/>
        <v>85789.31</v>
      </c>
    </row>
    <row r="539" spans="2:15" ht="24" x14ac:dyDescent="0.25">
      <c r="B539" s="191" t="s">
        <v>144</v>
      </c>
      <c r="C539" s="191" t="s">
        <v>113</v>
      </c>
      <c r="D539" s="192" t="s">
        <v>148</v>
      </c>
      <c r="E539" s="193" t="s">
        <v>149</v>
      </c>
      <c r="F539" s="194" t="s">
        <v>46</v>
      </c>
      <c r="G539" s="195">
        <v>1230.6600000000001</v>
      </c>
      <c r="H539" s="196">
        <v>80.23</v>
      </c>
      <c r="I539" s="197">
        <v>98735.85</v>
      </c>
      <c r="J539" s="198"/>
      <c r="K539" s="198">
        <f t="shared" si="67"/>
        <v>80.23</v>
      </c>
      <c r="L539" s="199">
        <f t="shared" si="68"/>
        <v>0</v>
      </c>
      <c r="M539" s="200">
        <f t="shared" si="69"/>
        <v>1230.6600000000001</v>
      </c>
      <c r="N539" s="200">
        <f t="shared" si="70"/>
        <v>80.23</v>
      </c>
      <c r="O539" s="201">
        <f t="shared" si="71"/>
        <v>98735.85</v>
      </c>
    </row>
    <row r="540" spans="2:15" ht="36" x14ac:dyDescent="0.25">
      <c r="B540" s="191" t="s">
        <v>147</v>
      </c>
      <c r="C540" s="191" t="s">
        <v>113</v>
      </c>
      <c r="D540" s="192" t="s">
        <v>151</v>
      </c>
      <c r="E540" s="193" t="s">
        <v>152</v>
      </c>
      <c r="F540" s="194" t="s">
        <v>81</v>
      </c>
      <c r="G540" s="195">
        <v>341.49599999999998</v>
      </c>
      <c r="H540" s="196">
        <v>13.15</v>
      </c>
      <c r="I540" s="197">
        <v>4490.67</v>
      </c>
      <c r="J540" s="198"/>
      <c r="K540" s="198">
        <f t="shared" si="67"/>
        <v>13.15</v>
      </c>
      <c r="L540" s="199">
        <f t="shared" si="68"/>
        <v>0</v>
      </c>
      <c r="M540" s="200">
        <f t="shared" si="69"/>
        <v>341.49599999999998</v>
      </c>
      <c r="N540" s="200">
        <f t="shared" si="70"/>
        <v>13.15</v>
      </c>
      <c r="O540" s="201">
        <f t="shared" si="71"/>
        <v>4490.67</v>
      </c>
    </row>
    <row r="541" spans="2:15" ht="36" x14ac:dyDescent="0.25">
      <c r="B541" s="191" t="s">
        <v>150</v>
      </c>
      <c r="C541" s="191" t="s">
        <v>113</v>
      </c>
      <c r="D541" s="192" t="s">
        <v>154</v>
      </c>
      <c r="E541" s="193" t="s">
        <v>155</v>
      </c>
      <c r="F541" s="194" t="s">
        <v>81</v>
      </c>
      <c r="G541" s="195">
        <v>916.74</v>
      </c>
      <c r="H541" s="196">
        <v>185.39</v>
      </c>
      <c r="I541" s="197">
        <v>169954.43</v>
      </c>
      <c r="J541" s="198"/>
      <c r="K541" s="198">
        <f t="shared" si="67"/>
        <v>185.39</v>
      </c>
      <c r="L541" s="199">
        <f t="shared" si="68"/>
        <v>0</v>
      </c>
      <c r="M541" s="200">
        <f t="shared" si="69"/>
        <v>916.74</v>
      </c>
      <c r="N541" s="200">
        <f t="shared" si="70"/>
        <v>185.39</v>
      </c>
      <c r="O541" s="201">
        <f t="shared" si="71"/>
        <v>169954.43</v>
      </c>
    </row>
    <row r="542" spans="2:15" ht="24" x14ac:dyDescent="0.25">
      <c r="B542" s="191" t="s">
        <v>153</v>
      </c>
      <c r="C542" s="191" t="s">
        <v>113</v>
      </c>
      <c r="D542" s="192" t="s">
        <v>157</v>
      </c>
      <c r="E542" s="193" t="s">
        <v>158</v>
      </c>
      <c r="F542" s="194" t="s">
        <v>81</v>
      </c>
      <c r="G542" s="195">
        <v>569.16</v>
      </c>
      <c r="H542" s="196">
        <v>44.72</v>
      </c>
      <c r="I542" s="197">
        <v>25452.84</v>
      </c>
      <c r="J542" s="198"/>
      <c r="K542" s="198">
        <f t="shared" si="67"/>
        <v>44.72</v>
      </c>
      <c r="L542" s="199">
        <f t="shared" si="68"/>
        <v>0</v>
      </c>
      <c r="M542" s="200">
        <f t="shared" si="69"/>
        <v>569.16</v>
      </c>
      <c r="N542" s="200">
        <f t="shared" si="70"/>
        <v>44.72</v>
      </c>
      <c r="O542" s="201">
        <f t="shared" si="71"/>
        <v>25452.84</v>
      </c>
    </row>
    <row r="543" spans="2:15" ht="36" x14ac:dyDescent="0.25">
      <c r="B543" s="191" t="s">
        <v>156</v>
      </c>
      <c r="C543" s="191" t="s">
        <v>113</v>
      </c>
      <c r="D543" s="192" t="s">
        <v>160</v>
      </c>
      <c r="E543" s="193" t="s">
        <v>161</v>
      </c>
      <c r="F543" s="194" t="s">
        <v>81</v>
      </c>
      <c r="G543" s="195">
        <v>219.2</v>
      </c>
      <c r="H543" s="196">
        <v>247.39</v>
      </c>
      <c r="I543" s="197">
        <v>54227.89</v>
      </c>
      <c r="J543" s="198"/>
      <c r="K543" s="198">
        <f t="shared" si="67"/>
        <v>247.39</v>
      </c>
      <c r="L543" s="199">
        <f t="shared" si="68"/>
        <v>0</v>
      </c>
      <c r="M543" s="200">
        <f t="shared" si="69"/>
        <v>219.2</v>
      </c>
      <c r="N543" s="200">
        <f t="shared" si="70"/>
        <v>247.39</v>
      </c>
      <c r="O543" s="201">
        <f t="shared" si="71"/>
        <v>54227.89</v>
      </c>
    </row>
    <row r="544" spans="2:15" x14ac:dyDescent="0.25">
      <c r="B544" s="191" t="s">
        <v>159</v>
      </c>
      <c r="C544" s="191" t="s">
        <v>113</v>
      </c>
      <c r="D544" s="192" t="s">
        <v>163</v>
      </c>
      <c r="E544" s="193" t="s">
        <v>164</v>
      </c>
      <c r="F544" s="194" t="s">
        <v>81</v>
      </c>
      <c r="G544" s="195">
        <v>219.2</v>
      </c>
      <c r="H544" s="196">
        <v>11.84</v>
      </c>
      <c r="I544" s="197">
        <v>2595.33</v>
      </c>
      <c r="J544" s="198"/>
      <c r="K544" s="198">
        <f t="shared" si="67"/>
        <v>11.84</v>
      </c>
      <c r="L544" s="199">
        <f t="shared" si="68"/>
        <v>0</v>
      </c>
      <c r="M544" s="200">
        <f t="shared" si="69"/>
        <v>219.2</v>
      </c>
      <c r="N544" s="200">
        <f t="shared" si="70"/>
        <v>11.84</v>
      </c>
      <c r="O544" s="201">
        <f t="shared" si="71"/>
        <v>2595.33</v>
      </c>
    </row>
    <row r="545" spans="2:15" ht="24" x14ac:dyDescent="0.25">
      <c r="B545" s="191" t="s">
        <v>162</v>
      </c>
      <c r="C545" s="191" t="s">
        <v>113</v>
      </c>
      <c r="D545" s="192" t="s">
        <v>166</v>
      </c>
      <c r="E545" s="193" t="s">
        <v>167</v>
      </c>
      <c r="F545" s="194" t="s">
        <v>65</v>
      </c>
      <c r="G545" s="195">
        <v>350.315</v>
      </c>
      <c r="H545" s="196">
        <v>116</v>
      </c>
      <c r="I545" s="197">
        <v>40636.54</v>
      </c>
      <c r="J545" s="198"/>
      <c r="K545" s="198">
        <f t="shared" si="67"/>
        <v>116</v>
      </c>
      <c r="L545" s="199">
        <f t="shared" si="68"/>
        <v>0</v>
      </c>
      <c r="M545" s="200">
        <f t="shared" si="69"/>
        <v>350.315</v>
      </c>
      <c r="N545" s="200">
        <f t="shared" si="70"/>
        <v>116</v>
      </c>
      <c r="O545" s="201">
        <f t="shared" si="71"/>
        <v>40636.54</v>
      </c>
    </row>
    <row r="546" spans="2:15" ht="24" x14ac:dyDescent="0.25">
      <c r="B546" s="191" t="s">
        <v>165</v>
      </c>
      <c r="C546" s="191" t="s">
        <v>113</v>
      </c>
      <c r="D546" s="192" t="s">
        <v>169</v>
      </c>
      <c r="E546" s="193" t="s">
        <v>170</v>
      </c>
      <c r="F546" s="194" t="s">
        <v>81</v>
      </c>
      <c r="G546" s="195">
        <v>347.58</v>
      </c>
      <c r="H546" s="196">
        <v>286.72000000000003</v>
      </c>
      <c r="I546" s="197">
        <v>99658.14</v>
      </c>
      <c r="J546" s="198"/>
      <c r="K546" s="198">
        <f t="shared" si="67"/>
        <v>286.72000000000003</v>
      </c>
      <c r="L546" s="199">
        <f t="shared" si="68"/>
        <v>0</v>
      </c>
      <c r="M546" s="200">
        <f t="shared" si="69"/>
        <v>347.58</v>
      </c>
      <c r="N546" s="200">
        <f t="shared" si="70"/>
        <v>286.72000000000003</v>
      </c>
      <c r="O546" s="201">
        <f t="shared" si="71"/>
        <v>99658.14</v>
      </c>
    </row>
    <row r="547" spans="2:15" ht="36" x14ac:dyDescent="0.25">
      <c r="B547" s="191" t="s">
        <v>168</v>
      </c>
      <c r="C547" s="191" t="s">
        <v>113</v>
      </c>
      <c r="D547" s="192" t="s">
        <v>172</v>
      </c>
      <c r="E547" s="193" t="s">
        <v>173</v>
      </c>
      <c r="F547" s="194" t="s">
        <v>81</v>
      </c>
      <c r="G547" s="195">
        <v>147.38999999999999</v>
      </c>
      <c r="H547" s="196">
        <v>318.27999999999997</v>
      </c>
      <c r="I547" s="197">
        <v>46911.29</v>
      </c>
      <c r="J547" s="198"/>
      <c r="K547" s="198">
        <f t="shared" si="67"/>
        <v>318.27999999999997</v>
      </c>
      <c r="L547" s="199">
        <f t="shared" si="68"/>
        <v>0</v>
      </c>
      <c r="M547" s="200">
        <f t="shared" si="69"/>
        <v>147.38999999999999</v>
      </c>
      <c r="N547" s="200">
        <f t="shared" si="70"/>
        <v>318.27999999999997</v>
      </c>
      <c r="O547" s="201">
        <f t="shared" si="71"/>
        <v>46911.29</v>
      </c>
    </row>
    <row r="548" spans="2:15" x14ac:dyDescent="0.25">
      <c r="B548" s="202" t="s">
        <v>171</v>
      </c>
      <c r="C548" s="202" t="s">
        <v>175</v>
      </c>
      <c r="D548" s="203" t="s">
        <v>176</v>
      </c>
      <c r="E548" s="204" t="s">
        <v>177</v>
      </c>
      <c r="F548" s="205" t="s">
        <v>65</v>
      </c>
      <c r="G548" s="206">
        <v>265.30200000000002</v>
      </c>
      <c r="H548" s="207">
        <v>190.76</v>
      </c>
      <c r="I548" s="208">
        <v>50609.01</v>
      </c>
      <c r="J548" s="198"/>
      <c r="K548" s="198">
        <f t="shared" si="67"/>
        <v>190.76</v>
      </c>
      <c r="L548" s="199">
        <f t="shared" si="68"/>
        <v>0</v>
      </c>
      <c r="M548" s="200">
        <f t="shared" si="69"/>
        <v>265.30200000000002</v>
      </c>
      <c r="N548" s="200">
        <f t="shared" si="70"/>
        <v>190.76</v>
      </c>
      <c r="O548" s="201">
        <f t="shared" si="71"/>
        <v>50609.01</v>
      </c>
    </row>
    <row r="549" spans="2:15" x14ac:dyDescent="0.25">
      <c r="B549" s="209"/>
      <c r="C549" s="210" t="s">
        <v>108</v>
      </c>
      <c r="D549" s="211" t="s">
        <v>117</v>
      </c>
      <c r="E549" s="211" t="s">
        <v>178</v>
      </c>
      <c r="F549" s="209"/>
      <c r="G549" s="209"/>
      <c r="H549" s="209"/>
      <c r="I549" s="212">
        <v>8628.7000000000007</v>
      </c>
      <c r="J549" s="198"/>
      <c r="K549" s="198">
        <f t="shared" si="67"/>
        <v>0</v>
      </c>
      <c r="L549" s="199">
        <f t="shared" si="68"/>
        <v>0</v>
      </c>
      <c r="M549" s="200">
        <f t="shared" si="69"/>
        <v>0</v>
      </c>
      <c r="N549" s="200">
        <f t="shared" si="70"/>
        <v>0</v>
      </c>
      <c r="O549" s="201">
        <f t="shared" si="71"/>
        <v>0</v>
      </c>
    </row>
    <row r="550" spans="2:15" x14ac:dyDescent="0.25">
      <c r="B550" s="191" t="s">
        <v>174</v>
      </c>
      <c r="C550" s="191" t="s">
        <v>113</v>
      </c>
      <c r="D550" s="192" t="s">
        <v>180</v>
      </c>
      <c r="E550" s="193" t="s">
        <v>181</v>
      </c>
      <c r="F550" s="194" t="s">
        <v>130</v>
      </c>
      <c r="G550" s="195">
        <v>262.43</v>
      </c>
      <c r="H550" s="196">
        <v>32.880000000000003</v>
      </c>
      <c r="I550" s="197">
        <v>8628.7000000000007</v>
      </c>
      <c r="J550" s="198"/>
      <c r="K550" s="198">
        <f t="shared" si="67"/>
        <v>32.880000000000003</v>
      </c>
      <c r="L550" s="199">
        <f t="shared" si="68"/>
        <v>0</v>
      </c>
      <c r="M550" s="200">
        <f t="shared" si="69"/>
        <v>262.43</v>
      </c>
      <c r="N550" s="200">
        <f t="shared" si="70"/>
        <v>32.880000000000003</v>
      </c>
      <c r="O550" s="201">
        <f t="shared" si="71"/>
        <v>8628.7000000000007</v>
      </c>
    </row>
    <row r="551" spans="2:15" x14ac:dyDescent="0.25">
      <c r="B551" s="209"/>
      <c r="C551" s="210" t="s">
        <v>108</v>
      </c>
      <c r="D551" s="211" t="s">
        <v>120</v>
      </c>
      <c r="E551" s="211" t="s">
        <v>182</v>
      </c>
      <c r="F551" s="209"/>
      <c r="G551" s="209"/>
      <c r="H551" s="209"/>
      <c r="I551" s="212">
        <v>7972.9</v>
      </c>
      <c r="J551" s="198"/>
      <c r="K551" s="198">
        <f t="shared" si="67"/>
        <v>0</v>
      </c>
      <c r="L551" s="199">
        <f t="shared" si="68"/>
        <v>0</v>
      </c>
      <c r="M551" s="200">
        <f t="shared" si="69"/>
        <v>0</v>
      </c>
      <c r="N551" s="200">
        <f t="shared" si="70"/>
        <v>0</v>
      </c>
      <c r="O551" s="201">
        <f t="shared" si="71"/>
        <v>0</v>
      </c>
    </row>
    <row r="552" spans="2:15" x14ac:dyDescent="0.25">
      <c r="B552" s="191" t="s">
        <v>179</v>
      </c>
      <c r="C552" s="191" t="s">
        <v>113</v>
      </c>
      <c r="D552" s="192" t="s">
        <v>184</v>
      </c>
      <c r="E552" s="193" t="s">
        <v>185</v>
      </c>
      <c r="F552" s="194" t="s">
        <v>53</v>
      </c>
      <c r="G552" s="195">
        <v>10</v>
      </c>
      <c r="H552" s="196">
        <v>122.32</v>
      </c>
      <c r="I552" s="197">
        <v>1223.2</v>
      </c>
      <c r="J552" s="198"/>
      <c r="K552" s="198">
        <f t="shared" si="67"/>
        <v>122.32</v>
      </c>
      <c r="L552" s="199">
        <f t="shared" si="68"/>
        <v>0</v>
      </c>
      <c r="M552" s="200">
        <f t="shared" si="69"/>
        <v>10</v>
      </c>
      <c r="N552" s="200">
        <f t="shared" si="70"/>
        <v>122.32</v>
      </c>
      <c r="O552" s="201">
        <f t="shared" si="71"/>
        <v>1223.2</v>
      </c>
    </row>
    <row r="553" spans="2:15" x14ac:dyDescent="0.25">
      <c r="B553" s="202" t="s">
        <v>183</v>
      </c>
      <c r="C553" s="202" t="s">
        <v>175</v>
      </c>
      <c r="D553" s="203" t="s">
        <v>193</v>
      </c>
      <c r="E553" s="204" t="s">
        <v>194</v>
      </c>
      <c r="F553" s="205" t="s">
        <v>53</v>
      </c>
      <c r="G553" s="206">
        <v>10</v>
      </c>
      <c r="H553" s="207">
        <v>345.9</v>
      </c>
      <c r="I553" s="208">
        <v>3459</v>
      </c>
      <c r="J553" s="198"/>
      <c r="K553" s="198">
        <f t="shared" si="67"/>
        <v>345.9</v>
      </c>
      <c r="L553" s="199">
        <f t="shared" si="68"/>
        <v>0</v>
      </c>
      <c r="M553" s="200">
        <f t="shared" si="69"/>
        <v>10</v>
      </c>
      <c r="N553" s="200">
        <f t="shared" si="70"/>
        <v>345.9</v>
      </c>
      <c r="O553" s="201">
        <f t="shared" si="71"/>
        <v>3459</v>
      </c>
    </row>
    <row r="554" spans="2:15" ht="24" x14ac:dyDescent="0.25">
      <c r="B554" s="191" t="s">
        <v>186</v>
      </c>
      <c r="C554" s="191" t="s">
        <v>113</v>
      </c>
      <c r="D554" s="192" t="s">
        <v>196</v>
      </c>
      <c r="E554" s="193" t="s">
        <v>197</v>
      </c>
      <c r="F554" s="194" t="s">
        <v>53</v>
      </c>
      <c r="G554" s="195">
        <v>6</v>
      </c>
      <c r="H554" s="196">
        <v>152.57</v>
      </c>
      <c r="I554" s="197">
        <v>915.42</v>
      </c>
      <c r="J554" s="198"/>
      <c r="K554" s="198">
        <f t="shared" si="67"/>
        <v>152.57</v>
      </c>
      <c r="L554" s="199">
        <f t="shared" si="68"/>
        <v>0</v>
      </c>
      <c r="M554" s="200">
        <f t="shared" si="69"/>
        <v>6</v>
      </c>
      <c r="N554" s="200">
        <f t="shared" si="70"/>
        <v>152.57</v>
      </c>
      <c r="O554" s="201">
        <f t="shared" si="71"/>
        <v>915.42</v>
      </c>
    </row>
    <row r="555" spans="2:15" x14ac:dyDescent="0.25">
      <c r="B555" s="202" t="s">
        <v>189</v>
      </c>
      <c r="C555" s="202" t="s">
        <v>175</v>
      </c>
      <c r="D555" s="203" t="s">
        <v>199</v>
      </c>
      <c r="E555" s="204" t="s">
        <v>200</v>
      </c>
      <c r="F555" s="205" t="s">
        <v>53</v>
      </c>
      <c r="G555" s="206">
        <v>6</v>
      </c>
      <c r="H555" s="207">
        <v>395.88</v>
      </c>
      <c r="I555" s="208">
        <v>2375.2800000000002</v>
      </c>
      <c r="J555" s="198"/>
      <c r="K555" s="198">
        <f t="shared" si="67"/>
        <v>395.88</v>
      </c>
      <c r="L555" s="199">
        <f t="shared" si="68"/>
        <v>0</v>
      </c>
      <c r="M555" s="200">
        <f t="shared" si="69"/>
        <v>6</v>
      </c>
      <c r="N555" s="200">
        <f t="shared" si="70"/>
        <v>395.88</v>
      </c>
      <c r="O555" s="201">
        <f t="shared" si="71"/>
        <v>2375.2800000000002</v>
      </c>
    </row>
    <row r="556" spans="2:15" x14ac:dyDescent="0.25">
      <c r="B556" s="209"/>
      <c r="C556" s="210" t="s">
        <v>108</v>
      </c>
      <c r="D556" s="211" t="s">
        <v>123</v>
      </c>
      <c r="E556" s="211" t="s">
        <v>43</v>
      </c>
      <c r="F556" s="209"/>
      <c r="G556" s="209"/>
      <c r="H556" s="209"/>
      <c r="I556" s="212">
        <v>450199.19000000006</v>
      </c>
      <c r="J556" s="198"/>
      <c r="K556" s="198">
        <f t="shared" si="67"/>
        <v>0</v>
      </c>
      <c r="L556" s="199">
        <f t="shared" si="68"/>
        <v>0</v>
      </c>
      <c r="M556" s="200">
        <f t="shared" si="69"/>
        <v>0</v>
      </c>
      <c r="N556" s="200">
        <f t="shared" si="70"/>
        <v>0</v>
      </c>
      <c r="O556" s="201">
        <f t="shared" si="71"/>
        <v>0</v>
      </c>
    </row>
    <row r="557" spans="2:15" ht="24" x14ac:dyDescent="0.25">
      <c r="B557" s="191" t="s">
        <v>192</v>
      </c>
      <c r="C557" s="191" t="s">
        <v>113</v>
      </c>
      <c r="D557" s="192" t="s">
        <v>202</v>
      </c>
      <c r="E557" s="193" t="s">
        <v>203</v>
      </c>
      <c r="F557" s="194" t="s">
        <v>46</v>
      </c>
      <c r="G557" s="195">
        <v>288.673</v>
      </c>
      <c r="H557" s="196">
        <v>319.88</v>
      </c>
      <c r="I557" s="197">
        <v>92340.72</v>
      </c>
      <c r="J557" s="198">
        <v>39.360999999999997</v>
      </c>
      <c r="K557" s="198">
        <f t="shared" si="67"/>
        <v>319.88</v>
      </c>
      <c r="L557" s="199">
        <f t="shared" si="68"/>
        <v>12590.8</v>
      </c>
      <c r="M557" s="200">
        <f t="shared" si="69"/>
        <v>328.03399999999999</v>
      </c>
      <c r="N557" s="200">
        <f t="shared" si="70"/>
        <v>319.88</v>
      </c>
      <c r="O557" s="201">
        <f t="shared" si="71"/>
        <v>104931.52</v>
      </c>
    </row>
    <row r="558" spans="2:15" x14ac:dyDescent="0.25">
      <c r="B558" s="191" t="s">
        <v>195</v>
      </c>
      <c r="C558" s="191" t="s">
        <v>113</v>
      </c>
      <c r="D558" s="192" t="s">
        <v>208</v>
      </c>
      <c r="E558" s="193" t="s">
        <v>209</v>
      </c>
      <c r="F558" s="194" t="s">
        <v>46</v>
      </c>
      <c r="G558" s="195">
        <v>288.673</v>
      </c>
      <c r="H558" s="196">
        <v>155.66999999999999</v>
      </c>
      <c r="I558" s="197">
        <v>44937.73</v>
      </c>
      <c r="J558" s="198"/>
      <c r="K558" s="198">
        <f t="shared" si="67"/>
        <v>155.66999999999999</v>
      </c>
      <c r="L558" s="199">
        <f t="shared" si="68"/>
        <v>0</v>
      </c>
      <c r="M558" s="200">
        <f t="shared" si="69"/>
        <v>288.673</v>
      </c>
      <c r="N558" s="200">
        <f t="shared" si="70"/>
        <v>155.66999999999999</v>
      </c>
      <c r="O558" s="201">
        <f t="shared" si="71"/>
        <v>44937.73</v>
      </c>
    </row>
    <row r="559" spans="2:15" x14ac:dyDescent="0.25">
      <c r="B559" s="191" t="s">
        <v>198</v>
      </c>
      <c r="C559" s="191" t="s">
        <v>113</v>
      </c>
      <c r="D559" s="192" t="s">
        <v>212</v>
      </c>
      <c r="E559" s="193" t="s">
        <v>213</v>
      </c>
      <c r="F559" s="194" t="s">
        <v>46</v>
      </c>
      <c r="G559" s="195">
        <v>446.13099999999997</v>
      </c>
      <c r="H559" s="196">
        <v>18.04</v>
      </c>
      <c r="I559" s="197">
        <v>8048.2</v>
      </c>
      <c r="J559" s="198">
        <v>-446.13099999999997</v>
      </c>
      <c r="K559" s="198">
        <f t="shared" si="67"/>
        <v>18.04</v>
      </c>
      <c r="L559" s="199">
        <f t="shared" si="68"/>
        <v>-8048.2</v>
      </c>
      <c r="M559" s="200">
        <f t="shared" si="69"/>
        <v>0</v>
      </c>
      <c r="N559" s="200">
        <f t="shared" si="70"/>
        <v>18.04</v>
      </c>
      <c r="O559" s="201">
        <f t="shared" si="71"/>
        <v>0</v>
      </c>
    </row>
    <row r="560" spans="2:15" ht="24" x14ac:dyDescent="0.25">
      <c r="B560" s="191" t="s">
        <v>201</v>
      </c>
      <c r="C560" s="191" t="s">
        <v>113</v>
      </c>
      <c r="D560" s="192" t="s">
        <v>73</v>
      </c>
      <c r="E560" s="193" t="s">
        <v>74</v>
      </c>
      <c r="F560" s="194" t="s">
        <v>46</v>
      </c>
      <c r="G560" s="195">
        <v>446.13099999999997</v>
      </c>
      <c r="H560" s="196">
        <v>396.71</v>
      </c>
      <c r="I560" s="197">
        <v>176984.63</v>
      </c>
      <c r="J560" s="198">
        <v>-446.13099999999997</v>
      </c>
      <c r="K560" s="198">
        <f t="shared" si="67"/>
        <v>396.71</v>
      </c>
      <c r="L560" s="199">
        <f t="shared" si="68"/>
        <v>-176984.63</v>
      </c>
      <c r="M560" s="200">
        <f t="shared" si="69"/>
        <v>0</v>
      </c>
      <c r="N560" s="200">
        <f t="shared" si="70"/>
        <v>396.71</v>
      </c>
      <c r="O560" s="201">
        <f t="shared" si="71"/>
        <v>0</v>
      </c>
    </row>
    <row r="561" spans="2:15" ht="24" x14ac:dyDescent="0.25">
      <c r="B561" s="191" t="s">
        <v>204</v>
      </c>
      <c r="C561" s="191" t="s">
        <v>113</v>
      </c>
      <c r="D561" s="192" t="s">
        <v>216</v>
      </c>
      <c r="E561" s="193" t="s">
        <v>217</v>
      </c>
      <c r="F561" s="194" t="s">
        <v>46</v>
      </c>
      <c r="G561" s="195">
        <v>288.673</v>
      </c>
      <c r="H561" s="196">
        <v>443.02</v>
      </c>
      <c r="I561" s="197">
        <v>127887.91</v>
      </c>
      <c r="J561" s="198">
        <v>-288.673</v>
      </c>
      <c r="K561" s="198">
        <f t="shared" si="67"/>
        <v>443.02</v>
      </c>
      <c r="L561" s="199">
        <f t="shared" si="68"/>
        <v>-127887.91</v>
      </c>
      <c r="M561" s="200">
        <f t="shared" si="69"/>
        <v>0</v>
      </c>
      <c r="N561" s="200">
        <f t="shared" si="70"/>
        <v>443.02</v>
      </c>
      <c r="O561" s="201">
        <f t="shared" si="71"/>
        <v>0</v>
      </c>
    </row>
    <row r="562" spans="2:15" x14ac:dyDescent="0.25">
      <c r="B562" s="209"/>
      <c r="C562" s="210" t="s">
        <v>108</v>
      </c>
      <c r="D562" s="211" t="s">
        <v>66</v>
      </c>
      <c r="E562" s="211" t="s">
        <v>220</v>
      </c>
      <c r="F562" s="209"/>
      <c r="G562" s="209"/>
      <c r="H562" s="209"/>
      <c r="I562" s="212">
        <v>844353.73999999987</v>
      </c>
      <c r="J562" s="198"/>
      <c r="K562" s="198">
        <f t="shared" si="67"/>
        <v>0</v>
      </c>
      <c r="L562" s="199">
        <f t="shared" si="68"/>
        <v>0</v>
      </c>
      <c r="M562" s="200">
        <f t="shared" si="69"/>
        <v>0</v>
      </c>
      <c r="N562" s="200">
        <f t="shared" si="70"/>
        <v>0</v>
      </c>
      <c r="O562" s="201">
        <f t="shared" si="71"/>
        <v>0</v>
      </c>
    </row>
    <row r="563" spans="2:15" ht="24" x14ac:dyDescent="0.25">
      <c r="B563" s="191" t="s">
        <v>207</v>
      </c>
      <c r="C563" s="191" t="s">
        <v>113</v>
      </c>
      <c r="D563" s="192" t="s">
        <v>222</v>
      </c>
      <c r="E563" s="193" t="s">
        <v>223</v>
      </c>
      <c r="F563" s="194" t="s">
        <v>130</v>
      </c>
      <c r="G563" s="195">
        <v>262.43</v>
      </c>
      <c r="H563" s="196">
        <v>552.39</v>
      </c>
      <c r="I563" s="197">
        <v>144963.71</v>
      </c>
      <c r="J563" s="198"/>
      <c r="K563" s="198">
        <f t="shared" si="67"/>
        <v>552.39</v>
      </c>
      <c r="L563" s="199">
        <f t="shared" si="68"/>
        <v>0</v>
      </c>
      <c r="M563" s="200">
        <f t="shared" si="69"/>
        <v>262.43</v>
      </c>
      <c r="N563" s="200">
        <f t="shared" si="70"/>
        <v>552.39</v>
      </c>
      <c r="O563" s="201">
        <f t="shared" si="71"/>
        <v>144963.71</v>
      </c>
    </row>
    <row r="564" spans="2:15" x14ac:dyDescent="0.25">
      <c r="B564" s="202" t="s">
        <v>210</v>
      </c>
      <c r="C564" s="202" t="s">
        <v>175</v>
      </c>
      <c r="D564" s="203" t="s">
        <v>225</v>
      </c>
      <c r="E564" s="204" t="s">
        <v>226</v>
      </c>
      <c r="F564" s="205" t="s">
        <v>130</v>
      </c>
      <c r="G564" s="206">
        <v>266.36599999999999</v>
      </c>
      <c r="H564" s="207">
        <v>1060.07</v>
      </c>
      <c r="I564" s="208">
        <v>282366.61</v>
      </c>
      <c r="J564" s="198"/>
      <c r="K564" s="198">
        <f t="shared" si="67"/>
        <v>1060.07</v>
      </c>
      <c r="L564" s="199">
        <f t="shared" si="68"/>
        <v>0</v>
      </c>
      <c r="M564" s="200">
        <f t="shared" si="69"/>
        <v>266.36599999999999</v>
      </c>
      <c r="N564" s="200">
        <f t="shared" si="70"/>
        <v>1060.07</v>
      </c>
      <c r="O564" s="201">
        <f t="shared" si="71"/>
        <v>282366.61</v>
      </c>
    </row>
    <row r="565" spans="2:15" ht="24" x14ac:dyDescent="0.25">
      <c r="B565" s="191" t="s">
        <v>211</v>
      </c>
      <c r="C565" s="191" t="s">
        <v>113</v>
      </c>
      <c r="D565" s="192" t="s">
        <v>240</v>
      </c>
      <c r="E565" s="193" t="s">
        <v>241</v>
      </c>
      <c r="F565" s="194" t="s">
        <v>53</v>
      </c>
      <c r="G565" s="195">
        <v>12</v>
      </c>
      <c r="H565" s="196">
        <v>260.41000000000003</v>
      </c>
      <c r="I565" s="197">
        <v>3124.92</v>
      </c>
      <c r="J565" s="198"/>
      <c r="K565" s="198">
        <f t="shared" si="67"/>
        <v>260.41000000000003</v>
      </c>
      <c r="L565" s="199">
        <f t="shared" si="68"/>
        <v>0</v>
      </c>
      <c r="M565" s="200">
        <f t="shared" si="69"/>
        <v>12</v>
      </c>
      <c r="N565" s="200">
        <f t="shared" si="70"/>
        <v>260.41000000000003</v>
      </c>
      <c r="O565" s="201">
        <f t="shared" si="71"/>
        <v>3124.92</v>
      </c>
    </row>
    <row r="566" spans="2:15" ht="24" x14ac:dyDescent="0.25">
      <c r="B566" s="202" t="s">
        <v>214</v>
      </c>
      <c r="C566" s="202" t="s">
        <v>175</v>
      </c>
      <c r="D566" s="203" t="s">
        <v>243</v>
      </c>
      <c r="E566" s="204" t="s">
        <v>244</v>
      </c>
      <c r="F566" s="205" t="s">
        <v>53</v>
      </c>
      <c r="G566" s="206">
        <v>12</v>
      </c>
      <c r="H566" s="207">
        <v>1801.85</v>
      </c>
      <c r="I566" s="208">
        <v>21622.2</v>
      </c>
      <c r="J566" s="198"/>
      <c r="K566" s="198">
        <f t="shared" si="67"/>
        <v>1801.85</v>
      </c>
      <c r="L566" s="199">
        <f t="shared" si="68"/>
        <v>0</v>
      </c>
      <c r="M566" s="200">
        <f t="shared" si="69"/>
        <v>12</v>
      </c>
      <c r="N566" s="200">
        <f t="shared" si="70"/>
        <v>1801.85</v>
      </c>
      <c r="O566" s="201">
        <f t="shared" si="71"/>
        <v>21622.2</v>
      </c>
    </row>
    <row r="567" spans="2:15" x14ac:dyDescent="0.25">
      <c r="B567" s="191" t="s">
        <v>215</v>
      </c>
      <c r="C567" s="191" t="s">
        <v>113</v>
      </c>
      <c r="D567" s="192" t="s">
        <v>249</v>
      </c>
      <c r="E567" s="193" t="s">
        <v>250</v>
      </c>
      <c r="F567" s="194" t="s">
        <v>251</v>
      </c>
      <c r="G567" s="195">
        <v>5</v>
      </c>
      <c r="H567" s="196">
        <v>2564.6799999999998</v>
      </c>
      <c r="I567" s="197">
        <v>12823.4</v>
      </c>
      <c r="J567" s="198"/>
      <c r="K567" s="198">
        <f t="shared" si="67"/>
        <v>2564.6799999999998</v>
      </c>
      <c r="L567" s="199">
        <f t="shared" si="68"/>
        <v>0</v>
      </c>
      <c r="M567" s="200">
        <f t="shared" si="69"/>
        <v>5</v>
      </c>
      <c r="N567" s="200">
        <f t="shared" si="70"/>
        <v>2564.6799999999998</v>
      </c>
      <c r="O567" s="201">
        <f t="shared" si="71"/>
        <v>12823.4</v>
      </c>
    </row>
    <row r="568" spans="2:15" x14ac:dyDescent="0.25">
      <c r="B568" s="191" t="s">
        <v>218</v>
      </c>
      <c r="C568" s="191" t="s">
        <v>113</v>
      </c>
      <c r="D568" s="192" t="s">
        <v>253</v>
      </c>
      <c r="E568" s="193" t="s">
        <v>254</v>
      </c>
      <c r="F568" s="194" t="s">
        <v>53</v>
      </c>
      <c r="G568" s="195">
        <v>8</v>
      </c>
      <c r="H568" s="196">
        <v>2016.23</v>
      </c>
      <c r="I568" s="197">
        <v>16129.84</v>
      </c>
      <c r="J568" s="198"/>
      <c r="K568" s="198">
        <f t="shared" si="67"/>
        <v>2016.23</v>
      </c>
      <c r="L568" s="199">
        <f t="shared" si="68"/>
        <v>0</v>
      </c>
      <c r="M568" s="200">
        <f t="shared" si="69"/>
        <v>8</v>
      </c>
      <c r="N568" s="200">
        <f t="shared" si="70"/>
        <v>2016.23</v>
      </c>
      <c r="O568" s="201">
        <f t="shared" si="71"/>
        <v>16129.84</v>
      </c>
    </row>
    <row r="569" spans="2:15" x14ac:dyDescent="0.25">
      <c r="B569" s="202" t="s">
        <v>219</v>
      </c>
      <c r="C569" s="202" t="s">
        <v>175</v>
      </c>
      <c r="D569" s="203" t="s">
        <v>259</v>
      </c>
      <c r="E569" s="204" t="s">
        <v>260</v>
      </c>
      <c r="F569" s="205" t="s">
        <v>53</v>
      </c>
      <c r="G569" s="206">
        <v>4</v>
      </c>
      <c r="H569" s="207">
        <v>14898.16</v>
      </c>
      <c r="I569" s="208">
        <v>59592.639999999999</v>
      </c>
      <c r="J569" s="198"/>
      <c r="K569" s="198">
        <f t="shared" si="67"/>
        <v>14898.16</v>
      </c>
      <c r="L569" s="199">
        <f t="shared" si="68"/>
        <v>0</v>
      </c>
      <c r="M569" s="200">
        <f t="shared" si="69"/>
        <v>4</v>
      </c>
      <c r="N569" s="200">
        <f t="shared" si="70"/>
        <v>14898.16</v>
      </c>
      <c r="O569" s="201">
        <f t="shared" si="71"/>
        <v>59592.639999999999</v>
      </c>
    </row>
    <row r="570" spans="2:15" x14ac:dyDescent="0.25">
      <c r="B570" s="202" t="s">
        <v>221</v>
      </c>
      <c r="C570" s="202" t="s">
        <v>175</v>
      </c>
      <c r="D570" s="203" t="s">
        <v>256</v>
      </c>
      <c r="E570" s="204" t="s">
        <v>257</v>
      </c>
      <c r="F570" s="205" t="s">
        <v>53</v>
      </c>
      <c r="G570" s="206">
        <v>4</v>
      </c>
      <c r="H570" s="207">
        <v>14898.16</v>
      </c>
      <c r="I570" s="208">
        <v>59592.639999999999</v>
      </c>
      <c r="J570" s="198"/>
      <c r="K570" s="198">
        <f t="shared" si="67"/>
        <v>14898.16</v>
      </c>
      <c r="L570" s="199">
        <f t="shared" si="68"/>
        <v>0</v>
      </c>
      <c r="M570" s="200">
        <f t="shared" si="69"/>
        <v>4</v>
      </c>
      <c r="N570" s="200">
        <f t="shared" si="70"/>
        <v>14898.16</v>
      </c>
      <c r="O570" s="201">
        <f t="shared" si="71"/>
        <v>59592.639999999999</v>
      </c>
    </row>
    <row r="571" spans="2:15" x14ac:dyDescent="0.25">
      <c r="B571" s="202" t="s">
        <v>224</v>
      </c>
      <c r="C571" s="202" t="s">
        <v>175</v>
      </c>
      <c r="D571" s="203" t="s">
        <v>262</v>
      </c>
      <c r="E571" s="204" t="s">
        <v>263</v>
      </c>
      <c r="F571" s="205" t="s">
        <v>53</v>
      </c>
      <c r="G571" s="206">
        <v>8</v>
      </c>
      <c r="H571" s="207">
        <v>1530.92</v>
      </c>
      <c r="I571" s="208">
        <v>12247.36</v>
      </c>
      <c r="J571" s="198"/>
      <c r="K571" s="198">
        <f t="shared" si="67"/>
        <v>1530.92</v>
      </c>
      <c r="L571" s="199">
        <f t="shared" si="68"/>
        <v>0</v>
      </c>
      <c r="M571" s="200">
        <f t="shared" si="69"/>
        <v>8</v>
      </c>
      <c r="N571" s="200">
        <f t="shared" si="70"/>
        <v>1530.92</v>
      </c>
      <c r="O571" s="201">
        <f t="shared" si="71"/>
        <v>12247.36</v>
      </c>
    </row>
    <row r="572" spans="2:15" x14ac:dyDescent="0.25">
      <c r="B572" s="202" t="s">
        <v>227</v>
      </c>
      <c r="C572" s="202" t="s">
        <v>175</v>
      </c>
      <c r="D572" s="203" t="s">
        <v>265</v>
      </c>
      <c r="E572" s="204" t="s">
        <v>266</v>
      </c>
      <c r="F572" s="205" t="s">
        <v>53</v>
      </c>
      <c r="G572" s="206">
        <v>1</v>
      </c>
      <c r="H572" s="207">
        <v>775.98</v>
      </c>
      <c r="I572" s="208">
        <v>775.98</v>
      </c>
      <c r="J572" s="198"/>
      <c r="K572" s="198">
        <f t="shared" si="67"/>
        <v>775.98</v>
      </c>
      <c r="L572" s="199">
        <f t="shared" si="68"/>
        <v>0</v>
      </c>
      <c r="M572" s="200">
        <f t="shared" si="69"/>
        <v>1</v>
      </c>
      <c r="N572" s="200">
        <f t="shared" si="70"/>
        <v>775.98</v>
      </c>
      <c r="O572" s="201">
        <f t="shared" si="71"/>
        <v>775.98</v>
      </c>
    </row>
    <row r="573" spans="2:15" x14ac:dyDescent="0.25">
      <c r="B573" s="202" t="s">
        <v>230</v>
      </c>
      <c r="C573" s="202" t="s">
        <v>175</v>
      </c>
      <c r="D573" s="203" t="s">
        <v>268</v>
      </c>
      <c r="E573" s="204" t="s">
        <v>269</v>
      </c>
      <c r="F573" s="205" t="s">
        <v>53</v>
      </c>
      <c r="G573" s="206">
        <v>8</v>
      </c>
      <c r="H573" s="207">
        <v>1202.1099999999999</v>
      </c>
      <c r="I573" s="208">
        <v>9616.8799999999992</v>
      </c>
      <c r="J573" s="198"/>
      <c r="K573" s="198">
        <f t="shared" si="67"/>
        <v>1202.1099999999999</v>
      </c>
      <c r="L573" s="199">
        <f t="shared" si="68"/>
        <v>0</v>
      </c>
      <c r="M573" s="200">
        <f t="shared" si="69"/>
        <v>8</v>
      </c>
      <c r="N573" s="200">
        <f t="shared" si="70"/>
        <v>1202.1099999999999</v>
      </c>
      <c r="O573" s="201">
        <f t="shared" si="71"/>
        <v>9616.8799999999992</v>
      </c>
    </row>
    <row r="574" spans="2:15" x14ac:dyDescent="0.25">
      <c r="B574" s="202" t="s">
        <v>233</v>
      </c>
      <c r="C574" s="202" t="s">
        <v>175</v>
      </c>
      <c r="D574" s="203" t="s">
        <v>272</v>
      </c>
      <c r="E574" s="204" t="s">
        <v>273</v>
      </c>
      <c r="F574" s="205" t="s">
        <v>53</v>
      </c>
      <c r="G574" s="206">
        <v>17</v>
      </c>
      <c r="H574" s="207">
        <v>211.75</v>
      </c>
      <c r="I574" s="208">
        <v>3599.75</v>
      </c>
      <c r="J574" s="198"/>
      <c r="K574" s="198">
        <f t="shared" si="67"/>
        <v>211.75</v>
      </c>
      <c r="L574" s="199">
        <f t="shared" si="68"/>
        <v>0</v>
      </c>
      <c r="M574" s="200">
        <f t="shared" si="69"/>
        <v>17</v>
      </c>
      <c r="N574" s="200">
        <f t="shared" si="70"/>
        <v>211.75</v>
      </c>
      <c r="O574" s="201">
        <f t="shared" si="71"/>
        <v>3599.75</v>
      </c>
    </row>
    <row r="575" spans="2:15" ht="24" x14ac:dyDescent="0.25">
      <c r="B575" s="191" t="s">
        <v>236</v>
      </c>
      <c r="C575" s="191" t="s">
        <v>113</v>
      </c>
      <c r="D575" s="192" t="s">
        <v>275</v>
      </c>
      <c r="E575" s="193" t="s">
        <v>276</v>
      </c>
      <c r="F575" s="194" t="s">
        <v>53</v>
      </c>
      <c r="G575" s="195">
        <v>8</v>
      </c>
      <c r="H575" s="196">
        <v>5935.59</v>
      </c>
      <c r="I575" s="197">
        <v>47484.72</v>
      </c>
      <c r="J575" s="198"/>
      <c r="K575" s="198">
        <f t="shared" si="67"/>
        <v>5935.59</v>
      </c>
      <c r="L575" s="199">
        <f t="shared" si="68"/>
        <v>0</v>
      </c>
      <c r="M575" s="200">
        <f t="shared" si="69"/>
        <v>8</v>
      </c>
      <c r="N575" s="200">
        <f t="shared" si="70"/>
        <v>5935.59</v>
      </c>
      <c r="O575" s="201">
        <f t="shared" si="71"/>
        <v>47484.72</v>
      </c>
    </row>
    <row r="576" spans="2:15" x14ac:dyDescent="0.25">
      <c r="B576" s="191" t="s">
        <v>239</v>
      </c>
      <c r="C576" s="191" t="s">
        <v>113</v>
      </c>
      <c r="D576" s="192" t="s">
        <v>278</v>
      </c>
      <c r="E576" s="193" t="s">
        <v>279</v>
      </c>
      <c r="F576" s="194" t="s">
        <v>53</v>
      </c>
      <c r="G576" s="195">
        <v>8</v>
      </c>
      <c r="H576" s="196">
        <v>485.32</v>
      </c>
      <c r="I576" s="197">
        <v>3882.56</v>
      </c>
      <c r="J576" s="198"/>
      <c r="K576" s="198">
        <f t="shared" si="67"/>
        <v>485.32</v>
      </c>
      <c r="L576" s="199">
        <f t="shared" si="68"/>
        <v>0</v>
      </c>
      <c r="M576" s="200">
        <f t="shared" si="69"/>
        <v>8</v>
      </c>
      <c r="N576" s="200">
        <f t="shared" si="70"/>
        <v>485.32</v>
      </c>
      <c r="O576" s="201">
        <f t="shared" si="71"/>
        <v>3882.56</v>
      </c>
    </row>
    <row r="577" spans="2:15" x14ac:dyDescent="0.25">
      <c r="B577" s="202" t="s">
        <v>242</v>
      </c>
      <c r="C577" s="202" t="s">
        <v>175</v>
      </c>
      <c r="D577" s="203" t="s">
        <v>346</v>
      </c>
      <c r="E577" s="204" t="s">
        <v>347</v>
      </c>
      <c r="F577" s="205" t="s">
        <v>53</v>
      </c>
      <c r="G577" s="206">
        <v>8</v>
      </c>
      <c r="H577" s="207">
        <v>6510.34</v>
      </c>
      <c r="I577" s="208">
        <v>52082.720000000001</v>
      </c>
      <c r="J577" s="198"/>
      <c r="K577" s="198">
        <f t="shared" si="67"/>
        <v>6510.34</v>
      </c>
      <c r="L577" s="199">
        <f t="shared" si="68"/>
        <v>0</v>
      </c>
      <c r="M577" s="200">
        <f t="shared" si="69"/>
        <v>8</v>
      </c>
      <c r="N577" s="200">
        <f t="shared" si="70"/>
        <v>6510.34</v>
      </c>
      <c r="O577" s="201">
        <f t="shared" si="71"/>
        <v>52082.720000000001</v>
      </c>
    </row>
    <row r="578" spans="2:15" ht="24" x14ac:dyDescent="0.25">
      <c r="B578" s="191" t="s">
        <v>245</v>
      </c>
      <c r="C578" s="191" t="s">
        <v>113</v>
      </c>
      <c r="D578" s="192" t="s">
        <v>290</v>
      </c>
      <c r="E578" s="193" t="s">
        <v>291</v>
      </c>
      <c r="F578" s="194" t="s">
        <v>81</v>
      </c>
      <c r="G578" s="195">
        <v>36.619999999999997</v>
      </c>
      <c r="H578" s="196">
        <v>3059.28</v>
      </c>
      <c r="I578" s="197">
        <v>112030.83</v>
      </c>
      <c r="J578" s="198"/>
      <c r="K578" s="198">
        <f t="shared" si="67"/>
        <v>3059.28</v>
      </c>
      <c r="L578" s="199">
        <f t="shared" si="68"/>
        <v>0</v>
      </c>
      <c r="M578" s="200">
        <f t="shared" si="69"/>
        <v>36.619999999999997</v>
      </c>
      <c r="N578" s="200">
        <f t="shared" si="70"/>
        <v>3059.28</v>
      </c>
      <c r="O578" s="201">
        <f t="shared" si="71"/>
        <v>112030.83</v>
      </c>
    </row>
    <row r="579" spans="2:15" x14ac:dyDescent="0.25">
      <c r="B579" s="191" t="s">
        <v>248</v>
      </c>
      <c r="C579" s="191" t="s">
        <v>113</v>
      </c>
      <c r="D579" s="192" t="s">
        <v>302</v>
      </c>
      <c r="E579" s="193" t="s">
        <v>303</v>
      </c>
      <c r="F579" s="194" t="s">
        <v>130</v>
      </c>
      <c r="G579" s="195">
        <v>262.43</v>
      </c>
      <c r="H579" s="196">
        <v>9.2100000000000009</v>
      </c>
      <c r="I579" s="197">
        <v>2416.98</v>
      </c>
      <c r="J579" s="198"/>
      <c r="K579" s="198">
        <f t="shared" si="67"/>
        <v>9.2100000000000009</v>
      </c>
      <c r="L579" s="199">
        <f t="shared" si="68"/>
        <v>0</v>
      </c>
      <c r="M579" s="200">
        <f t="shared" si="69"/>
        <v>262.43</v>
      </c>
      <c r="N579" s="200">
        <f t="shared" si="70"/>
        <v>9.2100000000000009</v>
      </c>
      <c r="O579" s="201">
        <f t="shared" si="71"/>
        <v>2416.98</v>
      </c>
    </row>
    <row r="580" spans="2:15" x14ac:dyDescent="0.25">
      <c r="B580" s="209"/>
      <c r="C580" s="210" t="s">
        <v>108</v>
      </c>
      <c r="D580" s="211" t="s">
        <v>133</v>
      </c>
      <c r="E580" s="211" t="s">
        <v>304</v>
      </c>
      <c r="F580" s="209"/>
      <c r="G580" s="209"/>
      <c r="H580" s="209"/>
      <c r="I580" s="212">
        <v>169020.46000000002</v>
      </c>
      <c r="J580" s="198"/>
      <c r="K580" s="198">
        <f t="shared" si="67"/>
        <v>0</v>
      </c>
      <c r="L580" s="199">
        <f t="shared" si="68"/>
        <v>0</v>
      </c>
      <c r="M580" s="200">
        <f t="shared" si="69"/>
        <v>0</v>
      </c>
      <c r="N580" s="200">
        <f t="shared" si="70"/>
        <v>0</v>
      </c>
      <c r="O580" s="201">
        <f t="shared" si="71"/>
        <v>0</v>
      </c>
    </row>
    <row r="581" spans="2:15" ht="36" x14ac:dyDescent="0.25">
      <c r="B581" s="191" t="s">
        <v>252</v>
      </c>
      <c r="C581" s="191" t="s">
        <v>113</v>
      </c>
      <c r="D581" s="192" t="s">
        <v>306</v>
      </c>
      <c r="E581" s="193" t="s">
        <v>307</v>
      </c>
      <c r="F581" s="194" t="s">
        <v>130</v>
      </c>
      <c r="G581" s="195">
        <v>524.86</v>
      </c>
      <c r="H581" s="196">
        <v>87.65</v>
      </c>
      <c r="I581" s="197">
        <v>46003.98</v>
      </c>
      <c r="J581" s="198">
        <v>-524.86</v>
      </c>
      <c r="K581" s="198">
        <f t="shared" si="67"/>
        <v>87.65</v>
      </c>
      <c r="L581" s="199">
        <f t="shared" si="68"/>
        <v>-46003.98</v>
      </c>
      <c r="M581" s="200">
        <f t="shared" si="69"/>
        <v>0</v>
      </c>
      <c r="N581" s="200">
        <f t="shared" si="70"/>
        <v>87.65</v>
      </c>
      <c r="O581" s="201">
        <f t="shared" si="71"/>
        <v>0</v>
      </c>
    </row>
    <row r="582" spans="2:15" ht="24" x14ac:dyDescent="0.25">
      <c r="B582" s="191" t="s">
        <v>255</v>
      </c>
      <c r="C582" s="191" t="s">
        <v>113</v>
      </c>
      <c r="D582" s="192" t="s">
        <v>309</v>
      </c>
      <c r="E582" s="193" t="s">
        <v>310</v>
      </c>
      <c r="F582" s="194" t="s">
        <v>130</v>
      </c>
      <c r="G582" s="195">
        <v>1049.72</v>
      </c>
      <c r="H582" s="196">
        <v>32.22</v>
      </c>
      <c r="I582" s="197">
        <v>33821.980000000003</v>
      </c>
      <c r="J582" s="198">
        <v>-1049.72</v>
      </c>
      <c r="K582" s="198">
        <f t="shared" si="67"/>
        <v>32.22</v>
      </c>
      <c r="L582" s="199">
        <f t="shared" si="68"/>
        <v>-33821.980000000003</v>
      </c>
      <c r="M582" s="200">
        <f t="shared" si="69"/>
        <v>0</v>
      </c>
      <c r="N582" s="200">
        <f t="shared" si="70"/>
        <v>32.22</v>
      </c>
      <c r="O582" s="201">
        <f t="shared" si="71"/>
        <v>0</v>
      </c>
    </row>
    <row r="583" spans="2:15" x14ac:dyDescent="0.25">
      <c r="B583" s="191" t="s">
        <v>258</v>
      </c>
      <c r="C583" s="191" t="s">
        <v>113</v>
      </c>
      <c r="D583" s="192" t="s">
        <v>312</v>
      </c>
      <c r="E583" s="193" t="s">
        <v>313</v>
      </c>
      <c r="F583" s="194" t="s">
        <v>130</v>
      </c>
      <c r="G583" s="195">
        <v>1049.72</v>
      </c>
      <c r="H583" s="196">
        <v>72.34</v>
      </c>
      <c r="I583" s="197">
        <v>75936.740000000005</v>
      </c>
      <c r="J583" s="198">
        <v>-1049.72</v>
      </c>
      <c r="K583" s="198">
        <f t="shared" si="67"/>
        <v>72.34</v>
      </c>
      <c r="L583" s="199">
        <f t="shared" si="68"/>
        <v>-75936.740000000005</v>
      </c>
      <c r="M583" s="200">
        <f t="shared" si="69"/>
        <v>0</v>
      </c>
      <c r="N583" s="200">
        <f t="shared" si="70"/>
        <v>72.34</v>
      </c>
      <c r="O583" s="201">
        <f t="shared" si="71"/>
        <v>0</v>
      </c>
    </row>
    <row r="584" spans="2:15" ht="24" x14ac:dyDescent="0.25">
      <c r="B584" s="191" t="s">
        <v>261</v>
      </c>
      <c r="C584" s="191" t="s">
        <v>113</v>
      </c>
      <c r="D584" s="192" t="s">
        <v>315</v>
      </c>
      <c r="E584" s="193" t="s">
        <v>316</v>
      </c>
      <c r="F584" s="194" t="s">
        <v>53</v>
      </c>
      <c r="G584" s="195">
        <v>8</v>
      </c>
      <c r="H584" s="196">
        <v>1657.22</v>
      </c>
      <c r="I584" s="197">
        <v>13257.76</v>
      </c>
      <c r="J584" s="198"/>
      <c r="K584" s="198">
        <f t="shared" si="67"/>
        <v>1657.22</v>
      </c>
      <c r="L584" s="199">
        <f t="shared" si="68"/>
        <v>0</v>
      </c>
      <c r="M584" s="200">
        <f t="shared" si="69"/>
        <v>8</v>
      </c>
      <c r="N584" s="200">
        <f t="shared" si="70"/>
        <v>1657.22</v>
      </c>
      <c r="O584" s="201">
        <f t="shared" si="71"/>
        <v>13257.76</v>
      </c>
    </row>
    <row r="585" spans="2:15" x14ac:dyDescent="0.25">
      <c r="B585" s="209"/>
      <c r="C585" s="210" t="s">
        <v>108</v>
      </c>
      <c r="D585" s="211" t="s">
        <v>317</v>
      </c>
      <c r="E585" s="211" t="s">
        <v>318</v>
      </c>
      <c r="F585" s="209"/>
      <c r="G585" s="209"/>
      <c r="H585" s="209"/>
      <c r="I585" s="212">
        <v>94986.62</v>
      </c>
      <c r="J585" s="198"/>
      <c r="K585" s="198">
        <f t="shared" si="67"/>
        <v>0</v>
      </c>
      <c r="L585" s="199">
        <f t="shared" si="68"/>
        <v>0</v>
      </c>
      <c r="M585" s="200">
        <f t="shared" si="69"/>
        <v>0</v>
      </c>
      <c r="N585" s="200">
        <f t="shared" si="70"/>
        <v>0</v>
      </c>
      <c r="O585" s="201">
        <f t="shared" si="71"/>
        <v>0</v>
      </c>
    </row>
    <row r="586" spans="2:15" ht="24" x14ac:dyDescent="0.25">
      <c r="B586" s="191" t="s">
        <v>264</v>
      </c>
      <c r="C586" s="191" t="s">
        <v>113</v>
      </c>
      <c r="D586" s="192" t="s">
        <v>320</v>
      </c>
      <c r="E586" s="193" t="s">
        <v>321</v>
      </c>
      <c r="F586" s="194" t="s">
        <v>65</v>
      </c>
      <c r="G586" s="195">
        <v>296.12599999999998</v>
      </c>
      <c r="H586" s="196">
        <v>136.36000000000001</v>
      </c>
      <c r="I586" s="197">
        <v>40379.74</v>
      </c>
      <c r="J586" s="198">
        <v>-18.108000000000001</v>
      </c>
      <c r="K586" s="198">
        <f t="shared" si="67"/>
        <v>136.36000000000001</v>
      </c>
      <c r="L586" s="199">
        <f t="shared" si="68"/>
        <v>-2469.21</v>
      </c>
      <c r="M586" s="200">
        <f t="shared" si="69"/>
        <v>278.01799999999997</v>
      </c>
      <c r="N586" s="200">
        <f t="shared" si="70"/>
        <v>136.36000000000001</v>
      </c>
      <c r="O586" s="201">
        <f t="shared" si="71"/>
        <v>37910.53</v>
      </c>
    </row>
    <row r="587" spans="2:15" ht="24" x14ac:dyDescent="0.25">
      <c r="B587" s="191" t="s">
        <v>267</v>
      </c>
      <c r="C587" s="191" t="s">
        <v>113</v>
      </c>
      <c r="D587" s="192" t="s">
        <v>83</v>
      </c>
      <c r="E587" s="193" t="s">
        <v>323</v>
      </c>
      <c r="F587" s="194" t="s">
        <v>65</v>
      </c>
      <c r="G587" s="195">
        <v>85.394999999999996</v>
      </c>
      <c r="H587" s="196">
        <v>257.77999999999997</v>
      </c>
      <c r="I587" s="197">
        <v>22013.119999999999</v>
      </c>
      <c r="J587" s="198">
        <v>-18.108000000000001</v>
      </c>
      <c r="K587" s="198">
        <f t="shared" si="67"/>
        <v>257.77999999999997</v>
      </c>
      <c r="L587" s="199">
        <f t="shared" si="68"/>
        <v>-4667.88</v>
      </c>
      <c r="M587" s="200">
        <f t="shared" si="69"/>
        <v>67.286999999999992</v>
      </c>
      <c r="N587" s="200">
        <f t="shared" si="70"/>
        <v>257.77999999999997</v>
      </c>
      <c r="O587" s="201">
        <f t="shared" si="71"/>
        <v>17345.240000000002</v>
      </c>
    </row>
    <row r="588" spans="2:15" ht="24" x14ac:dyDescent="0.25">
      <c r="B588" s="191" t="s">
        <v>72</v>
      </c>
      <c r="C588" s="191" t="s">
        <v>113</v>
      </c>
      <c r="D588" s="192" t="s">
        <v>325</v>
      </c>
      <c r="E588" s="193" t="s">
        <v>167</v>
      </c>
      <c r="F588" s="194" t="s">
        <v>65</v>
      </c>
      <c r="G588" s="195">
        <v>210.73099999999999</v>
      </c>
      <c r="H588" s="196">
        <v>154.66999999999999</v>
      </c>
      <c r="I588" s="197">
        <v>32593.759999999998</v>
      </c>
      <c r="J588" s="198"/>
      <c r="K588" s="198">
        <f t="shared" si="67"/>
        <v>154.66999999999999</v>
      </c>
      <c r="L588" s="199">
        <f t="shared" si="68"/>
        <v>0</v>
      </c>
      <c r="M588" s="200">
        <f t="shared" si="69"/>
        <v>210.73099999999999</v>
      </c>
      <c r="N588" s="200">
        <f t="shared" si="70"/>
        <v>154.66999999999999</v>
      </c>
      <c r="O588" s="201">
        <f t="shared" si="71"/>
        <v>32593.759999999998</v>
      </c>
    </row>
    <row r="589" spans="2:15" x14ac:dyDescent="0.25">
      <c r="B589" s="209"/>
      <c r="C589" s="210" t="s">
        <v>108</v>
      </c>
      <c r="D589" s="211" t="s">
        <v>326</v>
      </c>
      <c r="E589" s="211" t="s">
        <v>327</v>
      </c>
      <c r="F589" s="209"/>
      <c r="G589" s="209"/>
      <c r="H589" s="209"/>
      <c r="I589" s="212">
        <v>8710.11</v>
      </c>
      <c r="J589" s="198"/>
      <c r="K589" s="198">
        <f t="shared" si="67"/>
        <v>0</v>
      </c>
      <c r="L589" s="199">
        <f t="shared" si="68"/>
        <v>0</v>
      </c>
      <c r="M589" s="200">
        <f t="shared" si="69"/>
        <v>0</v>
      </c>
      <c r="N589" s="200">
        <f t="shared" si="70"/>
        <v>0</v>
      </c>
      <c r="O589" s="201">
        <f t="shared" si="71"/>
        <v>0</v>
      </c>
    </row>
    <row r="590" spans="2:15" ht="24" x14ac:dyDescent="0.25">
      <c r="B590" s="191" t="s">
        <v>271</v>
      </c>
      <c r="C590" s="191" t="s">
        <v>113</v>
      </c>
      <c r="D590" s="192" t="s">
        <v>329</v>
      </c>
      <c r="E590" s="193" t="s">
        <v>330</v>
      </c>
      <c r="F590" s="194" t="s">
        <v>65</v>
      </c>
      <c r="G590" s="195">
        <v>76.123999999999995</v>
      </c>
      <c r="H590" s="196">
        <v>114.42</v>
      </c>
      <c r="I590" s="197">
        <v>8710.11</v>
      </c>
      <c r="J590" s="198"/>
      <c r="K590" s="198">
        <f t="shared" si="67"/>
        <v>114.42</v>
      </c>
      <c r="L590" s="199">
        <f t="shared" si="68"/>
        <v>0</v>
      </c>
      <c r="M590" s="200">
        <f t="shared" si="69"/>
        <v>76.123999999999995</v>
      </c>
      <c r="N590" s="200">
        <f t="shared" si="70"/>
        <v>114.42</v>
      </c>
      <c r="O590" s="201">
        <f t="shared" si="71"/>
        <v>8710.11</v>
      </c>
    </row>
    <row r="592" spans="2:15" x14ac:dyDescent="0.25">
      <c r="C592" s="213"/>
      <c r="D592" s="214" t="str">
        <f>CONCATENATE("CELKEM ",B524)</f>
        <v>CELKEM 08 - SO 01.H - Stoka A.2.1</v>
      </c>
      <c r="E592" s="215"/>
      <c r="F592" s="215"/>
      <c r="G592" s="216"/>
      <c r="H592" s="215"/>
      <c r="I592" s="217">
        <v>2501731.9700000002</v>
      </c>
      <c r="J592" s="218"/>
      <c r="K592" s="217"/>
      <c r="L592" s="217">
        <f t="shared" ref="L592:O592" si="72">ROUND(SUM(L524:L590),2)</f>
        <v>-471927.71</v>
      </c>
      <c r="M592" s="217"/>
      <c r="N592" s="217"/>
      <c r="O592" s="217">
        <f t="shared" si="72"/>
        <v>2029804.26</v>
      </c>
    </row>
    <row r="594" spans="2:15" ht="15.75" x14ac:dyDescent="0.25">
      <c r="B594" s="179" t="s">
        <v>410</v>
      </c>
      <c r="C594" s="20"/>
      <c r="D594" s="20"/>
      <c r="E594" s="20"/>
      <c r="F594" s="20"/>
      <c r="G594" s="20"/>
      <c r="H594" s="20"/>
      <c r="I594" s="180">
        <v>964555.67</v>
      </c>
      <c r="J594" s="20"/>
      <c r="K594" s="20"/>
      <c r="L594" s="20"/>
      <c r="M594" s="20"/>
      <c r="N594" s="20"/>
      <c r="O594" s="20"/>
    </row>
    <row r="595" spans="2:15" ht="15.75" x14ac:dyDescent="0.25">
      <c r="B595" s="185"/>
      <c r="C595" s="186" t="s">
        <v>108</v>
      </c>
      <c r="D595" s="187" t="s">
        <v>109</v>
      </c>
      <c r="E595" s="187" t="s">
        <v>110</v>
      </c>
      <c r="F595" s="185"/>
      <c r="G595" s="185"/>
      <c r="H595" s="185"/>
      <c r="I595" s="188">
        <v>964555.67</v>
      </c>
      <c r="J595" s="185"/>
      <c r="K595" s="185"/>
      <c r="L595" s="185"/>
      <c r="M595" s="185"/>
      <c r="N595" s="185"/>
      <c r="O595" s="185"/>
    </row>
    <row r="596" spans="2:15" x14ac:dyDescent="0.25">
      <c r="B596" s="185"/>
      <c r="C596" s="186" t="s">
        <v>108</v>
      </c>
      <c r="D596" s="189" t="s">
        <v>111</v>
      </c>
      <c r="E596" s="189" t="s">
        <v>112</v>
      </c>
      <c r="F596" s="185"/>
      <c r="G596" s="185"/>
      <c r="H596" s="185"/>
      <c r="I596" s="190">
        <v>374675.08000000007</v>
      </c>
      <c r="J596" s="181" t="str">
        <f>IF(ISBLANK(G596),"",SUM(#REF!+#REF!+#REF!+#REF!+#REF!+#REF!+#REF!+#REF!+#REF!+#REF!+#REF!,#REF!,#REF!,#REF!,#REF!,#REF!,#REF!,#REF!,#REF!,#REF!,#REF!,#REF!))</f>
        <v/>
      </c>
      <c r="K596" s="182" t="str">
        <f>IF(ISBLANK(G596),"",SUM(#REF!+#REF!+#REF!+#REF!+#REF!+#REF!+#REF!+#REF!+#REF!+#REF!+#REF!,#REF!,#REF!,#REF!,#REF!,#REF!,#REF!,#REF!,#REF!,#REF!,#REF!,#REF!,#REF!))</f>
        <v/>
      </c>
      <c r="L596" s="227" t="str">
        <f t="shared" ref="L596" si="73">IFERROR(IF($J596=0,0,K596/$J596),"")</f>
        <v/>
      </c>
      <c r="M596" s="183" t="str">
        <f>IF(ISBLANK(G596),"",G596-J596)</f>
        <v/>
      </c>
      <c r="N596" s="184" t="str">
        <f>IF(ISBLANK(G596),"",I596-K596)</f>
        <v/>
      </c>
      <c r="O596" s="228" t="str">
        <f t="shared" ref="O596" si="74">IFERROR(IF($J596=0,0,N596/$J596),"")</f>
        <v/>
      </c>
    </row>
    <row r="597" spans="2:15" ht="36" x14ac:dyDescent="0.25">
      <c r="B597" s="191" t="s">
        <v>111</v>
      </c>
      <c r="C597" s="191" t="s">
        <v>113</v>
      </c>
      <c r="D597" s="192" t="s">
        <v>121</v>
      </c>
      <c r="E597" s="193" t="s">
        <v>122</v>
      </c>
      <c r="F597" s="194" t="s">
        <v>46</v>
      </c>
      <c r="G597" s="195">
        <v>92.168999999999997</v>
      </c>
      <c r="H597" s="196">
        <v>26.3</v>
      </c>
      <c r="I597" s="197">
        <v>2424.04</v>
      </c>
      <c r="J597" s="198"/>
      <c r="K597" s="198">
        <f t="shared" ref="K597:K660" si="75">+H597</f>
        <v>26.3</v>
      </c>
      <c r="L597" s="199">
        <f t="shared" ref="L597:L660" si="76">ROUND(J597*K597,2)</f>
        <v>0</v>
      </c>
      <c r="M597" s="200">
        <f t="shared" ref="M597:M660" si="77">+G597+J597</f>
        <v>92.168999999999997</v>
      </c>
      <c r="N597" s="200">
        <f t="shared" ref="N597:N660" si="78">+K597</f>
        <v>26.3</v>
      </c>
      <c r="O597" s="201">
        <f t="shared" ref="O597:O660" si="79">ROUND(M597*N597,2)</f>
        <v>2424.04</v>
      </c>
    </row>
    <row r="598" spans="2:15" ht="36" x14ac:dyDescent="0.25">
      <c r="B598" s="191" t="s">
        <v>114</v>
      </c>
      <c r="C598" s="191" t="s">
        <v>113</v>
      </c>
      <c r="D598" s="192" t="s">
        <v>115</v>
      </c>
      <c r="E598" s="193" t="s">
        <v>116</v>
      </c>
      <c r="F598" s="194" t="s">
        <v>46</v>
      </c>
      <c r="G598" s="195">
        <v>86.119</v>
      </c>
      <c r="H598" s="196">
        <v>40.770000000000003</v>
      </c>
      <c r="I598" s="197">
        <v>3511.07</v>
      </c>
      <c r="J598" s="198"/>
      <c r="K598" s="198">
        <f t="shared" si="75"/>
        <v>40.770000000000003</v>
      </c>
      <c r="L598" s="199">
        <f t="shared" si="76"/>
        <v>0</v>
      </c>
      <c r="M598" s="200">
        <f t="shared" si="77"/>
        <v>86.119</v>
      </c>
      <c r="N598" s="200">
        <f t="shared" si="78"/>
        <v>40.770000000000003</v>
      </c>
      <c r="O598" s="201">
        <f t="shared" si="79"/>
        <v>3511.07</v>
      </c>
    </row>
    <row r="599" spans="2:15" ht="36" x14ac:dyDescent="0.25">
      <c r="B599" s="191" t="s">
        <v>117</v>
      </c>
      <c r="C599" s="191" t="s">
        <v>113</v>
      </c>
      <c r="D599" s="192" t="s">
        <v>349</v>
      </c>
      <c r="E599" s="193" t="s">
        <v>350</v>
      </c>
      <c r="F599" s="194" t="s">
        <v>46</v>
      </c>
      <c r="G599" s="195">
        <v>6.05</v>
      </c>
      <c r="H599" s="196">
        <v>519.33000000000004</v>
      </c>
      <c r="I599" s="197">
        <v>3141.95</v>
      </c>
      <c r="J599" s="198"/>
      <c r="K599" s="198">
        <f t="shared" si="75"/>
        <v>519.33000000000004</v>
      </c>
      <c r="L599" s="199">
        <f t="shared" si="76"/>
        <v>0</v>
      </c>
      <c r="M599" s="200">
        <f t="shared" si="77"/>
        <v>6.05</v>
      </c>
      <c r="N599" s="200">
        <f t="shared" si="78"/>
        <v>519.33000000000004</v>
      </c>
      <c r="O599" s="201">
        <f t="shared" si="79"/>
        <v>3141.95</v>
      </c>
    </row>
    <row r="600" spans="2:15" ht="36" x14ac:dyDescent="0.25">
      <c r="B600" s="191" t="s">
        <v>120</v>
      </c>
      <c r="C600" s="191" t="s">
        <v>113</v>
      </c>
      <c r="D600" s="192" t="s">
        <v>124</v>
      </c>
      <c r="E600" s="193" t="s">
        <v>125</v>
      </c>
      <c r="F600" s="194" t="s">
        <v>46</v>
      </c>
      <c r="G600" s="195">
        <v>86.119</v>
      </c>
      <c r="H600" s="196">
        <v>39.46</v>
      </c>
      <c r="I600" s="197">
        <v>3398.26</v>
      </c>
      <c r="J600" s="198"/>
      <c r="K600" s="198">
        <f t="shared" si="75"/>
        <v>39.46</v>
      </c>
      <c r="L600" s="199">
        <f t="shared" si="76"/>
        <v>0</v>
      </c>
      <c r="M600" s="200">
        <f t="shared" si="77"/>
        <v>86.119</v>
      </c>
      <c r="N600" s="200">
        <f t="shared" si="78"/>
        <v>39.46</v>
      </c>
      <c r="O600" s="201">
        <f t="shared" si="79"/>
        <v>3398.26</v>
      </c>
    </row>
    <row r="601" spans="2:15" ht="36" x14ac:dyDescent="0.25">
      <c r="B601" s="191" t="s">
        <v>123</v>
      </c>
      <c r="C601" s="191" t="s">
        <v>113</v>
      </c>
      <c r="D601" s="192" t="s">
        <v>351</v>
      </c>
      <c r="E601" s="193" t="s">
        <v>352</v>
      </c>
      <c r="F601" s="194" t="s">
        <v>46</v>
      </c>
      <c r="G601" s="195">
        <v>6.05</v>
      </c>
      <c r="H601" s="196">
        <v>77.599999999999994</v>
      </c>
      <c r="I601" s="197">
        <v>469.48</v>
      </c>
      <c r="J601" s="198"/>
      <c r="K601" s="198">
        <f t="shared" si="75"/>
        <v>77.599999999999994</v>
      </c>
      <c r="L601" s="199">
        <f t="shared" si="76"/>
        <v>0</v>
      </c>
      <c r="M601" s="200">
        <f t="shared" si="77"/>
        <v>6.05</v>
      </c>
      <c r="N601" s="200">
        <f t="shared" si="78"/>
        <v>77.599999999999994</v>
      </c>
      <c r="O601" s="201">
        <f t="shared" si="79"/>
        <v>469.48</v>
      </c>
    </row>
    <row r="602" spans="2:15" ht="24" x14ac:dyDescent="0.25">
      <c r="B602" s="191" t="s">
        <v>126</v>
      </c>
      <c r="C602" s="191" t="s">
        <v>113</v>
      </c>
      <c r="D602" s="192" t="s">
        <v>67</v>
      </c>
      <c r="E602" s="193" t="s">
        <v>68</v>
      </c>
      <c r="F602" s="194" t="s">
        <v>46</v>
      </c>
      <c r="G602" s="195">
        <v>144.643</v>
      </c>
      <c r="H602" s="196">
        <v>55.24</v>
      </c>
      <c r="I602" s="197">
        <v>7990.08</v>
      </c>
      <c r="J602" s="198">
        <v>-46.974000000000004</v>
      </c>
      <c r="K602" s="198">
        <f t="shared" si="75"/>
        <v>55.24</v>
      </c>
      <c r="L602" s="199">
        <f t="shared" si="76"/>
        <v>-2594.84</v>
      </c>
      <c r="M602" s="200">
        <f t="shared" si="77"/>
        <v>97.668999999999997</v>
      </c>
      <c r="N602" s="200">
        <f t="shared" si="78"/>
        <v>55.24</v>
      </c>
      <c r="O602" s="201">
        <f t="shared" si="79"/>
        <v>5395.24</v>
      </c>
    </row>
    <row r="603" spans="2:15" ht="48" x14ac:dyDescent="0.25">
      <c r="B603" s="191" t="s">
        <v>127</v>
      </c>
      <c r="C603" s="191" t="s">
        <v>113</v>
      </c>
      <c r="D603" s="192" t="s">
        <v>128</v>
      </c>
      <c r="E603" s="193" t="s">
        <v>129</v>
      </c>
      <c r="F603" s="194" t="s">
        <v>130</v>
      </c>
      <c r="G603" s="195">
        <v>2.2000000000000002</v>
      </c>
      <c r="H603" s="196">
        <v>170.98</v>
      </c>
      <c r="I603" s="197">
        <v>376.16</v>
      </c>
      <c r="J603" s="198"/>
      <c r="K603" s="198">
        <f t="shared" si="75"/>
        <v>170.98</v>
      </c>
      <c r="L603" s="199">
        <f t="shared" si="76"/>
        <v>0</v>
      </c>
      <c r="M603" s="200">
        <f t="shared" si="77"/>
        <v>2.2000000000000002</v>
      </c>
      <c r="N603" s="200">
        <f t="shared" si="78"/>
        <v>170.98</v>
      </c>
      <c r="O603" s="201">
        <f t="shared" si="79"/>
        <v>376.16</v>
      </c>
    </row>
    <row r="604" spans="2:15" x14ac:dyDescent="0.25">
      <c r="B604" s="191" t="s">
        <v>66</v>
      </c>
      <c r="C604" s="191" t="s">
        <v>113</v>
      </c>
      <c r="D604" s="192" t="s">
        <v>411</v>
      </c>
      <c r="E604" s="193" t="s">
        <v>356</v>
      </c>
      <c r="F604" s="194" t="s">
        <v>357</v>
      </c>
      <c r="G604" s="195">
        <v>1</v>
      </c>
      <c r="H604" s="196">
        <v>6576.1</v>
      </c>
      <c r="I604" s="197">
        <v>6576.1</v>
      </c>
      <c r="J604" s="198"/>
      <c r="K604" s="198">
        <f t="shared" si="75"/>
        <v>6576.1</v>
      </c>
      <c r="L604" s="199">
        <f t="shared" si="76"/>
        <v>0</v>
      </c>
      <c r="M604" s="200">
        <f t="shared" si="77"/>
        <v>1</v>
      </c>
      <c r="N604" s="200">
        <f t="shared" si="78"/>
        <v>6576.1</v>
      </c>
      <c r="O604" s="201">
        <f t="shared" si="79"/>
        <v>6576.1</v>
      </c>
    </row>
    <row r="605" spans="2:15" ht="48" x14ac:dyDescent="0.25">
      <c r="B605" s="191" t="s">
        <v>133</v>
      </c>
      <c r="C605" s="191" t="s">
        <v>113</v>
      </c>
      <c r="D605" s="192" t="s">
        <v>131</v>
      </c>
      <c r="E605" s="193" t="s">
        <v>132</v>
      </c>
      <c r="F605" s="194" t="s">
        <v>130</v>
      </c>
      <c r="G605" s="195">
        <v>1.1000000000000001</v>
      </c>
      <c r="H605" s="196">
        <v>147.30000000000001</v>
      </c>
      <c r="I605" s="197">
        <v>162.03</v>
      </c>
      <c r="J605" s="198"/>
      <c r="K605" s="198">
        <f t="shared" si="75"/>
        <v>147.30000000000001</v>
      </c>
      <c r="L605" s="199">
        <f t="shared" si="76"/>
        <v>0</v>
      </c>
      <c r="M605" s="200">
        <f t="shared" si="77"/>
        <v>1.1000000000000001</v>
      </c>
      <c r="N605" s="200">
        <f t="shared" si="78"/>
        <v>147.30000000000001</v>
      </c>
      <c r="O605" s="201">
        <f t="shared" si="79"/>
        <v>162.03</v>
      </c>
    </row>
    <row r="606" spans="2:15" ht="24" x14ac:dyDescent="0.25">
      <c r="B606" s="191" t="s">
        <v>136</v>
      </c>
      <c r="C606" s="191" t="s">
        <v>113</v>
      </c>
      <c r="D606" s="192" t="s">
        <v>134</v>
      </c>
      <c r="E606" s="193" t="s">
        <v>135</v>
      </c>
      <c r="F606" s="194" t="s">
        <v>81</v>
      </c>
      <c r="G606" s="195">
        <v>14.69</v>
      </c>
      <c r="H606" s="196">
        <v>257.77999999999997</v>
      </c>
      <c r="I606" s="197">
        <v>3786.79</v>
      </c>
      <c r="J606" s="198"/>
      <c r="K606" s="198">
        <f t="shared" si="75"/>
        <v>257.77999999999997</v>
      </c>
      <c r="L606" s="199">
        <f t="shared" si="76"/>
        <v>0</v>
      </c>
      <c r="M606" s="200">
        <f t="shared" si="77"/>
        <v>14.69</v>
      </c>
      <c r="N606" s="200">
        <f t="shared" si="78"/>
        <v>257.77999999999997</v>
      </c>
      <c r="O606" s="201">
        <f t="shared" si="79"/>
        <v>3786.79</v>
      </c>
    </row>
    <row r="607" spans="2:15" ht="24" x14ac:dyDescent="0.25">
      <c r="B607" s="191" t="s">
        <v>139</v>
      </c>
      <c r="C607" s="191" t="s">
        <v>113</v>
      </c>
      <c r="D607" s="192" t="s">
        <v>137</v>
      </c>
      <c r="E607" s="193" t="s">
        <v>138</v>
      </c>
      <c r="F607" s="194" t="s">
        <v>81</v>
      </c>
      <c r="G607" s="195">
        <v>48.96</v>
      </c>
      <c r="H607" s="196">
        <v>234.11</v>
      </c>
      <c r="I607" s="197">
        <v>11462.03</v>
      </c>
      <c r="J607" s="198"/>
      <c r="K607" s="198">
        <f t="shared" si="75"/>
        <v>234.11</v>
      </c>
      <c r="L607" s="199">
        <f t="shared" si="76"/>
        <v>0</v>
      </c>
      <c r="M607" s="200">
        <f t="shared" si="77"/>
        <v>48.96</v>
      </c>
      <c r="N607" s="200">
        <f t="shared" si="78"/>
        <v>234.11</v>
      </c>
      <c r="O607" s="201">
        <f t="shared" si="79"/>
        <v>11462.03</v>
      </c>
    </row>
    <row r="608" spans="2:15" ht="24" x14ac:dyDescent="0.25">
      <c r="B608" s="191" t="s">
        <v>78</v>
      </c>
      <c r="C608" s="191" t="s">
        <v>113</v>
      </c>
      <c r="D608" s="192" t="s">
        <v>140</v>
      </c>
      <c r="E608" s="193" t="s">
        <v>141</v>
      </c>
      <c r="F608" s="194" t="s">
        <v>81</v>
      </c>
      <c r="G608" s="195">
        <v>85.68</v>
      </c>
      <c r="H608" s="196">
        <v>257.77999999999997</v>
      </c>
      <c r="I608" s="197">
        <v>22086.59</v>
      </c>
      <c r="J608" s="198"/>
      <c r="K608" s="198">
        <f t="shared" si="75"/>
        <v>257.77999999999997</v>
      </c>
      <c r="L608" s="199">
        <f t="shared" si="76"/>
        <v>0</v>
      </c>
      <c r="M608" s="200">
        <f t="shared" si="77"/>
        <v>85.68</v>
      </c>
      <c r="N608" s="200">
        <f t="shared" si="78"/>
        <v>257.77999999999997</v>
      </c>
      <c r="O608" s="201">
        <f t="shared" si="79"/>
        <v>22086.59</v>
      </c>
    </row>
    <row r="609" spans="2:15" ht="24" x14ac:dyDescent="0.25">
      <c r="B609" s="191" t="s">
        <v>144</v>
      </c>
      <c r="C609" s="191" t="s">
        <v>113</v>
      </c>
      <c r="D609" s="192" t="s">
        <v>142</v>
      </c>
      <c r="E609" s="193" t="s">
        <v>143</v>
      </c>
      <c r="F609" s="194" t="s">
        <v>81</v>
      </c>
      <c r="G609" s="195">
        <v>110.16</v>
      </c>
      <c r="H609" s="196">
        <v>315.64999999999998</v>
      </c>
      <c r="I609" s="197">
        <v>34772</v>
      </c>
      <c r="J609" s="198"/>
      <c r="K609" s="198">
        <f t="shared" si="75"/>
        <v>315.64999999999998</v>
      </c>
      <c r="L609" s="199">
        <f t="shared" si="76"/>
        <v>0</v>
      </c>
      <c r="M609" s="200">
        <f t="shared" si="77"/>
        <v>110.16</v>
      </c>
      <c r="N609" s="200">
        <f t="shared" si="78"/>
        <v>315.64999999999998</v>
      </c>
      <c r="O609" s="201">
        <f t="shared" si="79"/>
        <v>34772</v>
      </c>
    </row>
    <row r="610" spans="2:15" ht="24" x14ac:dyDescent="0.25">
      <c r="B610" s="191" t="s">
        <v>147</v>
      </c>
      <c r="C610" s="191" t="s">
        <v>113</v>
      </c>
      <c r="D610" s="192" t="s">
        <v>145</v>
      </c>
      <c r="E610" s="193" t="s">
        <v>146</v>
      </c>
      <c r="F610" s="194" t="s">
        <v>46</v>
      </c>
      <c r="G610" s="195">
        <v>478.82</v>
      </c>
      <c r="H610" s="196">
        <v>69.709999999999994</v>
      </c>
      <c r="I610" s="197">
        <v>33378.54</v>
      </c>
      <c r="J610" s="198"/>
      <c r="K610" s="198">
        <f t="shared" si="75"/>
        <v>69.709999999999994</v>
      </c>
      <c r="L610" s="199">
        <f t="shared" si="76"/>
        <v>0</v>
      </c>
      <c r="M610" s="200">
        <f t="shared" si="77"/>
        <v>478.82</v>
      </c>
      <c r="N610" s="200">
        <f t="shared" si="78"/>
        <v>69.709999999999994</v>
      </c>
      <c r="O610" s="201">
        <f t="shared" si="79"/>
        <v>33378.54</v>
      </c>
    </row>
    <row r="611" spans="2:15" ht="24" x14ac:dyDescent="0.25">
      <c r="B611" s="191" t="s">
        <v>150</v>
      </c>
      <c r="C611" s="191" t="s">
        <v>113</v>
      </c>
      <c r="D611" s="192" t="s">
        <v>148</v>
      </c>
      <c r="E611" s="193" t="s">
        <v>149</v>
      </c>
      <c r="F611" s="194" t="s">
        <v>46</v>
      </c>
      <c r="G611" s="195">
        <v>478.82</v>
      </c>
      <c r="H611" s="196">
        <v>80.23</v>
      </c>
      <c r="I611" s="197">
        <v>38415.730000000003</v>
      </c>
      <c r="J611" s="198"/>
      <c r="K611" s="198">
        <f t="shared" si="75"/>
        <v>80.23</v>
      </c>
      <c r="L611" s="199">
        <f t="shared" si="76"/>
        <v>0</v>
      </c>
      <c r="M611" s="200">
        <f t="shared" si="77"/>
        <v>478.82</v>
      </c>
      <c r="N611" s="200">
        <f t="shared" si="78"/>
        <v>80.23</v>
      </c>
      <c r="O611" s="201">
        <f t="shared" si="79"/>
        <v>38415.730000000003</v>
      </c>
    </row>
    <row r="612" spans="2:15" ht="36" x14ac:dyDescent="0.25">
      <c r="B612" s="191" t="s">
        <v>153</v>
      </c>
      <c r="C612" s="191" t="s">
        <v>113</v>
      </c>
      <c r="D612" s="192" t="s">
        <v>151</v>
      </c>
      <c r="E612" s="193" t="s">
        <v>152</v>
      </c>
      <c r="F612" s="194" t="s">
        <v>81</v>
      </c>
      <c r="G612" s="195">
        <v>146.874</v>
      </c>
      <c r="H612" s="196">
        <v>13.15</v>
      </c>
      <c r="I612" s="197">
        <v>1931.39</v>
      </c>
      <c r="J612" s="198"/>
      <c r="K612" s="198">
        <f t="shared" si="75"/>
        <v>13.15</v>
      </c>
      <c r="L612" s="199">
        <f t="shared" si="76"/>
        <v>0</v>
      </c>
      <c r="M612" s="200">
        <f t="shared" si="77"/>
        <v>146.874</v>
      </c>
      <c r="N612" s="200">
        <f t="shared" si="78"/>
        <v>13.15</v>
      </c>
      <c r="O612" s="201">
        <f t="shared" si="79"/>
        <v>1931.39</v>
      </c>
    </row>
    <row r="613" spans="2:15" ht="36" x14ac:dyDescent="0.25">
      <c r="B613" s="191" t="s">
        <v>156</v>
      </c>
      <c r="C613" s="191" t="s">
        <v>113</v>
      </c>
      <c r="D613" s="192" t="s">
        <v>154</v>
      </c>
      <c r="E613" s="193" t="s">
        <v>155</v>
      </c>
      <c r="F613" s="194" t="s">
        <v>81</v>
      </c>
      <c r="G613" s="195">
        <v>413.35</v>
      </c>
      <c r="H613" s="196">
        <v>187.27</v>
      </c>
      <c r="I613" s="197">
        <v>77408.05</v>
      </c>
      <c r="J613" s="198"/>
      <c r="K613" s="198">
        <f t="shared" si="75"/>
        <v>187.27</v>
      </c>
      <c r="L613" s="199">
        <f t="shared" si="76"/>
        <v>0</v>
      </c>
      <c r="M613" s="200">
        <f t="shared" si="77"/>
        <v>413.35</v>
      </c>
      <c r="N613" s="200">
        <f t="shared" si="78"/>
        <v>187.27</v>
      </c>
      <c r="O613" s="201">
        <f t="shared" si="79"/>
        <v>77408.05</v>
      </c>
    </row>
    <row r="614" spans="2:15" ht="24" x14ac:dyDescent="0.25">
      <c r="B614" s="191" t="s">
        <v>159</v>
      </c>
      <c r="C614" s="191" t="s">
        <v>113</v>
      </c>
      <c r="D614" s="192" t="s">
        <v>157</v>
      </c>
      <c r="E614" s="193" t="s">
        <v>158</v>
      </c>
      <c r="F614" s="194" t="s">
        <v>81</v>
      </c>
      <c r="G614" s="195">
        <v>244.79</v>
      </c>
      <c r="H614" s="196">
        <v>44.72</v>
      </c>
      <c r="I614" s="197">
        <v>10947.01</v>
      </c>
      <c r="J614" s="198"/>
      <c r="K614" s="198">
        <f t="shared" si="75"/>
        <v>44.72</v>
      </c>
      <c r="L614" s="199">
        <f t="shared" si="76"/>
        <v>0</v>
      </c>
      <c r="M614" s="200">
        <f t="shared" si="77"/>
        <v>244.79</v>
      </c>
      <c r="N614" s="200">
        <f t="shared" si="78"/>
        <v>44.72</v>
      </c>
      <c r="O614" s="201">
        <f t="shared" si="79"/>
        <v>10947.01</v>
      </c>
    </row>
    <row r="615" spans="2:15" ht="36" x14ac:dyDescent="0.25">
      <c r="B615" s="191" t="s">
        <v>162</v>
      </c>
      <c r="C615" s="191" t="s">
        <v>113</v>
      </c>
      <c r="D615" s="192" t="s">
        <v>160</v>
      </c>
      <c r="E615" s="193" t="s">
        <v>161</v>
      </c>
      <c r="F615" s="194" t="s">
        <v>81</v>
      </c>
      <c r="G615" s="195">
        <v>75.599999999999994</v>
      </c>
      <c r="H615" s="196">
        <v>247.39</v>
      </c>
      <c r="I615" s="197">
        <v>18702.68</v>
      </c>
      <c r="J615" s="198"/>
      <c r="K615" s="198">
        <f t="shared" si="75"/>
        <v>247.39</v>
      </c>
      <c r="L615" s="199">
        <f t="shared" si="76"/>
        <v>0</v>
      </c>
      <c r="M615" s="200">
        <f t="shared" si="77"/>
        <v>75.599999999999994</v>
      </c>
      <c r="N615" s="200">
        <f t="shared" si="78"/>
        <v>247.39</v>
      </c>
      <c r="O615" s="201">
        <f t="shared" si="79"/>
        <v>18702.68</v>
      </c>
    </row>
    <row r="616" spans="2:15" x14ac:dyDescent="0.25">
      <c r="B616" s="191" t="s">
        <v>165</v>
      </c>
      <c r="C616" s="191" t="s">
        <v>113</v>
      </c>
      <c r="D616" s="192" t="s">
        <v>163</v>
      </c>
      <c r="E616" s="193" t="s">
        <v>164</v>
      </c>
      <c r="F616" s="194" t="s">
        <v>81</v>
      </c>
      <c r="G616" s="195">
        <v>75.599999999999994</v>
      </c>
      <c r="H616" s="196">
        <v>11.84</v>
      </c>
      <c r="I616" s="197">
        <v>895.1</v>
      </c>
      <c r="J616" s="198"/>
      <c r="K616" s="198">
        <f t="shared" si="75"/>
        <v>11.84</v>
      </c>
      <c r="L616" s="199">
        <f t="shared" si="76"/>
        <v>0</v>
      </c>
      <c r="M616" s="200">
        <f t="shared" si="77"/>
        <v>75.599999999999994</v>
      </c>
      <c r="N616" s="200">
        <f t="shared" si="78"/>
        <v>11.84</v>
      </c>
      <c r="O616" s="201">
        <f t="shared" si="79"/>
        <v>895.1</v>
      </c>
    </row>
    <row r="617" spans="2:15" ht="24" x14ac:dyDescent="0.25">
      <c r="B617" s="191" t="s">
        <v>168</v>
      </c>
      <c r="C617" s="191" t="s">
        <v>113</v>
      </c>
      <c r="D617" s="192" t="s">
        <v>166</v>
      </c>
      <c r="E617" s="193" t="s">
        <v>167</v>
      </c>
      <c r="F617" s="194" t="s">
        <v>65</v>
      </c>
      <c r="G617" s="195">
        <v>120.82</v>
      </c>
      <c r="H617" s="196">
        <v>116</v>
      </c>
      <c r="I617" s="197">
        <v>14015.12</v>
      </c>
      <c r="J617" s="198"/>
      <c r="K617" s="198">
        <f t="shared" si="75"/>
        <v>116</v>
      </c>
      <c r="L617" s="199">
        <f t="shared" si="76"/>
        <v>0</v>
      </c>
      <c r="M617" s="200">
        <f t="shared" si="77"/>
        <v>120.82</v>
      </c>
      <c r="N617" s="200">
        <f t="shared" si="78"/>
        <v>116</v>
      </c>
      <c r="O617" s="201">
        <f t="shared" si="79"/>
        <v>14015.12</v>
      </c>
    </row>
    <row r="618" spans="2:15" ht="24" x14ac:dyDescent="0.25">
      <c r="B618" s="191" t="s">
        <v>171</v>
      </c>
      <c r="C618" s="191" t="s">
        <v>113</v>
      </c>
      <c r="D618" s="192" t="s">
        <v>169</v>
      </c>
      <c r="E618" s="193" t="s">
        <v>170</v>
      </c>
      <c r="F618" s="194" t="s">
        <v>81</v>
      </c>
      <c r="G618" s="195">
        <v>168.56</v>
      </c>
      <c r="H618" s="196">
        <v>286.72000000000003</v>
      </c>
      <c r="I618" s="197">
        <v>48329.52</v>
      </c>
      <c r="J618" s="198"/>
      <c r="K618" s="198">
        <f t="shared" si="75"/>
        <v>286.72000000000003</v>
      </c>
      <c r="L618" s="199">
        <f t="shared" si="76"/>
        <v>0</v>
      </c>
      <c r="M618" s="200">
        <f t="shared" si="77"/>
        <v>168.56</v>
      </c>
      <c r="N618" s="200">
        <f t="shared" si="78"/>
        <v>286.72000000000003</v>
      </c>
      <c r="O618" s="201">
        <f t="shared" si="79"/>
        <v>48329.52</v>
      </c>
    </row>
    <row r="619" spans="2:15" ht="36" x14ac:dyDescent="0.25">
      <c r="B619" s="191" t="s">
        <v>174</v>
      </c>
      <c r="C619" s="191" t="s">
        <v>113</v>
      </c>
      <c r="D619" s="192" t="s">
        <v>172</v>
      </c>
      <c r="E619" s="193" t="s">
        <v>173</v>
      </c>
      <c r="F619" s="194" t="s">
        <v>81</v>
      </c>
      <c r="G619" s="195">
        <v>46.09</v>
      </c>
      <c r="H619" s="196">
        <v>318.27999999999997</v>
      </c>
      <c r="I619" s="197">
        <v>14669.53</v>
      </c>
      <c r="J619" s="198"/>
      <c r="K619" s="198">
        <f t="shared" si="75"/>
        <v>318.27999999999997</v>
      </c>
      <c r="L619" s="199">
        <f t="shared" si="76"/>
        <v>0</v>
      </c>
      <c r="M619" s="200">
        <f t="shared" si="77"/>
        <v>46.09</v>
      </c>
      <c r="N619" s="200">
        <f t="shared" si="78"/>
        <v>318.27999999999997</v>
      </c>
      <c r="O619" s="201">
        <f t="shared" si="79"/>
        <v>14669.53</v>
      </c>
    </row>
    <row r="620" spans="2:15" x14ac:dyDescent="0.25">
      <c r="B620" s="202" t="s">
        <v>179</v>
      </c>
      <c r="C620" s="202" t="s">
        <v>175</v>
      </c>
      <c r="D620" s="203" t="s">
        <v>176</v>
      </c>
      <c r="E620" s="204" t="s">
        <v>177</v>
      </c>
      <c r="F620" s="205" t="s">
        <v>65</v>
      </c>
      <c r="G620" s="206">
        <v>82.962000000000003</v>
      </c>
      <c r="H620" s="207">
        <v>190.76</v>
      </c>
      <c r="I620" s="208">
        <v>15825.83</v>
      </c>
      <c r="J620" s="198"/>
      <c r="K620" s="198">
        <f t="shared" si="75"/>
        <v>190.76</v>
      </c>
      <c r="L620" s="199">
        <f t="shared" si="76"/>
        <v>0</v>
      </c>
      <c r="M620" s="200">
        <f t="shared" si="77"/>
        <v>82.962000000000003</v>
      </c>
      <c r="N620" s="200">
        <f t="shared" si="78"/>
        <v>190.76</v>
      </c>
      <c r="O620" s="201">
        <f t="shared" si="79"/>
        <v>15825.83</v>
      </c>
    </row>
    <row r="621" spans="2:15" x14ac:dyDescent="0.25">
      <c r="B621" s="209"/>
      <c r="C621" s="210" t="s">
        <v>108</v>
      </c>
      <c r="D621" s="211" t="s">
        <v>117</v>
      </c>
      <c r="E621" s="211" t="s">
        <v>178</v>
      </c>
      <c r="F621" s="209"/>
      <c r="G621" s="209"/>
      <c r="H621" s="209"/>
      <c r="I621" s="212">
        <v>2952.3</v>
      </c>
      <c r="J621" s="198"/>
      <c r="K621" s="198">
        <f t="shared" si="75"/>
        <v>0</v>
      </c>
      <c r="L621" s="199">
        <f t="shared" si="76"/>
        <v>0</v>
      </c>
      <c r="M621" s="200">
        <f t="shared" si="77"/>
        <v>0</v>
      </c>
      <c r="N621" s="200">
        <f t="shared" si="78"/>
        <v>0</v>
      </c>
      <c r="O621" s="201">
        <f t="shared" si="79"/>
        <v>0</v>
      </c>
    </row>
    <row r="622" spans="2:15" x14ac:dyDescent="0.25">
      <c r="B622" s="191" t="s">
        <v>183</v>
      </c>
      <c r="C622" s="191" t="s">
        <v>113</v>
      </c>
      <c r="D622" s="192" t="s">
        <v>180</v>
      </c>
      <c r="E622" s="193" t="s">
        <v>181</v>
      </c>
      <c r="F622" s="194" t="s">
        <v>130</v>
      </c>
      <c r="G622" s="195">
        <v>89.79</v>
      </c>
      <c r="H622" s="196">
        <v>32.880000000000003</v>
      </c>
      <c r="I622" s="197">
        <v>2952.3</v>
      </c>
      <c r="J622" s="198"/>
      <c r="K622" s="198">
        <f t="shared" si="75"/>
        <v>32.880000000000003</v>
      </c>
      <c r="L622" s="199">
        <f t="shared" si="76"/>
        <v>0</v>
      </c>
      <c r="M622" s="200">
        <f t="shared" si="77"/>
        <v>89.79</v>
      </c>
      <c r="N622" s="200">
        <f t="shared" si="78"/>
        <v>32.880000000000003</v>
      </c>
      <c r="O622" s="201">
        <f t="shared" si="79"/>
        <v>2952.3</v>
      </c>
    </row>
    <row r="623" spans="2:15" x14ac:dyDescent="0.25">
      <c r="B623" s="209"/>
      <c r="C623" s="210" t="s">
        <v>108</v>
      </c>
      <c r="D623" s="211" t="s">
        <v>120</v>
      </c>
      <c r="E623" s="211" t="s">
        <v>182</v>
      </c>
      <c r="F623" s="209"/>
      <c r="G623" s="209"/>
      <c r="H623" s="209"/>
      <c r="I623" s="212">
        <v>2388.4499999999998</v>
      </c>
      <c r="J623" s="198"/>
      <c r="K623" s="198">
        <f t="shared" si="75"/>
        <v>0</v>
      </c>
      <c r="L623" s="199">
        <f t="shared" si="76"/>
        <v>0</v>
      </c>
      <c r="M623" s="200">
        <f t="shared" si="77"/>
        <v>0</v>
      </c>
      <c r="N623" s="200">
        <f t="shared" si="78"/>
        <v>0</v>
      </c>
      <c r="O623" s="201">
        <f t="shared" si="79"/>
        <v>0</v>
      </c>
    </row>
    <row r="624" spans="2:15" x14ac:dyDescent="0.25">
      <c r="B624" s="191" t="s">
        <v>186</v>
      </c>
      <c r="C624" s="191" t="s">
        <v>113</v>
      </c>
      <c r="D624" s="192" t="s">
        <v>184</v>
      </c>
      <c r="E624" s="193" t="s">
        <v>185</v>
      </c>
      <c r="F624" s="194" t="s">
        <v>53</v>
      </c>
      <c r="G624" s="195">
        <v>4</v>
      </c>
      <c r="H624" s="196">
        <v>122.32</v>
      </c>
      <c r="I624" s="197">
        <v>489.28</v>
      </c>
      <c r="J624" s="198"/>
      <c r="K624" s="198">
        <f t="shared" si="75"/>
        <v>122.32</v>
      </c>
      <c r="L624" s="199">
        <f t="shared" si="76"/>
        <v>0</v>
      </c>
      <c r="M624" s="200">
        <f t="shared" si="77"/>
        <v>4</v>
      </c>
      <c r="N624" s="200">
        <f t="shared" si="78"/>
        <v>122.32</v>
      </c>
      <c r="O624" s="201">
        <f t="shared" si="79"/>
        <v>489.28</v>
      </c>
    </row>
    <row r="625" spans="2:15" x14ac:dyDescent="0.25">
      <c r="B625" s="202" t="s">
        <v>189</v>
      </c>
      <c r="C625" s="202" t="s">
        <v>175</v>
      </c>
      <c r="D625" s="203" t="s">
        <v>193</v>
      </c>
      <c r="E625" s="204" t="s">
        <v>194</v>
      </c>
      <c r="F625" s="205" t="s">
        <v>53</v>
      </c>
      <c r="G625" s="206">
        <v>3</v>
      </c>
      <c r="H625" s="207">
        <v>345.9</v>
      </c>
      <c r="I625" s="208">
        <v>1037.7</v>
      </c>
      <c r="J625" s="198"/>
      <c r="K625" s="198">
        <f t="shared" si="75"/>
        <v>345.9</v>
      </c>
      <c r="L625" s="199">
        <f t="shared" si="76"/>
        <v>0</v>
      </c>
      <c r="M625" s="200">
        <f t="shared" si="77"/>
        <v>3</v>
      </c>
      <c r="N625" s="200">
        <f t="shared" si="78"/>
        <v>345.9</v>
      </c>
      <c r="O625" s="201">
        <f t="shared" si="79"/>
        <v>1037.7</v>
      </c>
    </row>
    <row r="626" spans="2:15" x14ac:dyDescent="0.25">
      <c r="B626" s="202" t="s">
        <v>192</v>
      </c>
      <c r="C626" s="202" t="s">
        <v>175</v>
      </c>
      <c r="D626" s="203" t="s">
        <v>190</v>
      </c>
      <c r="E626" s="204" t="s">
        <v>191</v>
      </c>
      <c r="F626" s="205" t="s">
        <v>53</v>
      </c>
      <c r="G626" s="206">
        <v>1</v>
      </c>
      <c r="H626" s="207">
        <v>313.02</v>
      </c>
      <c r="I626" s="208">
        <v>313.02</v>
      </c>
      <c r="J626" s="198"/>
      <c r="K626" s="198">
        <f t="shared" si="75"/>
        <v>313.02</v>
      </c>
      <c r="L626" s="199">
        <f t="shared" si="76"/>
        <v>0</v>
      </c>
      <c r="M626" s="200">
        <f t="shared" si="77"/>
        <v>1</v>
      </c>
      <c r="N626" s="200">
        <f t="shared" si="78"/>
        <v>313.02</v>
      </c>
      <c r="O626" s="201">
        <f t="shared" si="79"/>
        <v>313.02</v>
      </c>
    </row>
    <row r="627" spans="2:15" ht="24" x14ac:dyDescent="0.25">
      <c r="B627" s="191" t="s">
        <v>195</v>
      </c>
      <c r="C627" s="191" t="s">
        <v>113</v>
      </c>
      <c r="D627" s="192" t="s">
        <v>196</v>
      </c>
      <c r="E627" s="193" t="s">
        <v>197</v>
      </c>
      <c r="F627" s="194" t="s">
        <v>53</v>
      </c>
      <c r="G627" s="195">
        <v>1</v>
      </c>
      <c r="H627" s="196">
        <v>152.57</v>
      </c>
      <c r="I627" s="197">
        <v>152.57</v>
      </c>
      <c r="J627" s="198"/>
      <c r="K627" s="198">
        <f t="shared" si="75"/>
        <v>152.57</v>
      </c>
      <c r="L627" s="199">
        <f t="shared" si="76"/>
        <v>0</v>
      </c>
      <c r="M627" s="200">
        <f t="shared" si="77"/>
        <v>1</v>
      </c>
      <c r="N627" s="200">
        <f t="shared" si="78"/>
        <v>152.57</v>
      </c>
      <c r="O627" s="201">
        <f t="shared" si="79"/>
        <v>152.57</v>
      </c>
    </row>
    <row r="628" spans="2:15" x14ac:dyDescent="0.25">
      <c r="B628" s="202" t="s">
        <v>198</v>
      </c>
      <c r="C628" s="202" t="s">
        <v>175</v>
      </c>
      <c r="D628" s="203" t="s">
        <v>199</v>
      </c>
      <c r="E628" s="204" t="s">
        <v>200</v>
      </c>
      <c r="F628" s="205" t="s">
        <v>53</v>
      </c>
      <c r="G628" s="206">
        <v>1</v>
      </c>
      <c r="H628" s="207">
        <v>395.88</v>
      </c>
      <c r="I628" s="208">
        <v>395.88</v>
      </c>
      <c r="J628" s="198"/>
      <c r="K628" s="198">
        <f t="shared" si="75"/>
        <v>395.88</v>
      </c>
      <c r="L628" s="199">
        <f t="shared" si="76"/>
        <v>0</v>
      </c>
      <c r="M628" s="200">
        <f t="shared" si="77"/>
        <v>1</v>
      </c>
      <c r="N628" s="200">
        <f t="shared" si="78"/>
        <v>395.88</v>
      </c>
      <c r="O628" s="201">
        <f t="shared" si="79"/>
        <v>395.88</v>
      </c>
    </row>
    <row r="629" spans="2:15" x14ac:dyDescent="0.25">
      <c r="B629" s="209"/>
      <c r="C629" s="210" t="s">
        <v>108</v>
      </c>
      <c r="D629" s="211" t="s">
        <v>123</v>
      </c>
      <c r="E629" s="211" t="s">
        <v>43</v>
      </c>
      <c r="F629" s="209"/>
      <c r="G629" s="209"/>
      <c r="H629" s="209"/>
      <c r="I629" s="212">
        <v>147097.78000000003</v>
      </c>
      <c r="J629" s="198"/>
      <c r="K629" s="198">
        <f t="shared" si="75"/>
        <v>0</v>
      </c>
      <c r="L629" s="199">
        <f t="shared" si="76"/>
        <v>0</v>
      </c>
      <c r="M629" s="200">
        <f t="shared" si="77"/>
        <v>0</v>
      </c>
      <c r="N629" s="200">
        <f t="shared" si="78"/>
        <v>0</v>
      </c>
      <c r="O629" s="201">
        <f t="shared" si="79"/>
        <v>0</v>
      </c>
    </row>
    <row r="630" spans="2:15" ht="24" x14ac:dyDescent="0.25">
      <c r="B630" s="191" t="s">
        <v>201</v>
      </c>
      <c r="C630" s="191" t="s">
        <v>113</v>
      </c>
      <c r="D630" s="192" t="s">
        <v>202</v>
      </c>
      <c r="E630" s="193" t="s">
        <v>203</v>
      </c>
      <c r="F630" s="194" t="s">
        <v>46</v>
      </c>
      <c r="G630" s="195">
        <v>86.119</v>
      </c>
      <c r="H630" s="196">
        <v>319.88</v>
      </c>
      <c r="I630" s="197">
        <v>27547.75</v>
      </c>
      <c r="J630" s="198"/>
      <c r="K630" s="198">
        <f t="shared" si="75"/>
        <v>319.88</v>
      </c>
      <c r="L630" s="199">
        <f t="shared" si="76"/>
        <v>0</v>
      </c>
      <c r="M630" s="200">
        <f t="shared" si="77"/>
        <v>86.119</v>
      </c>
      <c r="N630" s="200">
        <f t="shared" si="78"/>
        <v>319.88</v>
      </c>
      <c r="O630" s="201">
        <f t="shared" si="79"/>
        <v>27547.75</v>
      </c>
    </row>
    <row r="631" spans="2:15" x14ac:dyDescent="0.25">
      <c r="B631" s="191" t="s">
        <v>204</v>
      </c>
      <c r="C631" s="191" t="s">
        <v>113</v>
      </c>
      <c r="D631" s="192" t="s">
        <v>208</v>
      </c>
      <c r="E631" s="193" t="s">
        <v>209</v>
      </c>
      <c r="F631" s="194" t="s">
        <v>46</v>
      </c>
      <c r="G631" s="195">
        <v>92.168999999999997</v>
      </c>
      <c r="H631" s="196">
        <v>155.66999999999999</v>
      </c>
      <c r="I631" s="197">
        <v>14347.95</v>
      </c>
      <c r="J631" s="198"/>
      <c r="K631" s="198">
        <f t="shared" si="75"/>
        <v>155.66999999999999</v>
      </c>
      <c r="L631" s="199">
        <f t="shared" si="76"/>
        <v>0</v>
      </c>
      <c r="M631" s="200">
        <f t="shared" si="77"/>
        <v>92.168999999999997</v>
      </c>
      <c r="N631" s="200">
        <f t="shared" si="78"/>
        <v>155.66999999999999</v>
      </c>
      <c r="O631" s="201">
        <f t="shared" si="79"/>
        <v>14347.95</v>
      </c>
    </row>
    <row r="632" spans="2:15" ht="24" x14ac:dyDescent="0.25">
      <c r="B632" s="191" t="s">
        <v>207</v>
      </c>
      <c r="C632" s="191" t="s">
        <v>113</v>
      </c>
      <c r="D632" s="192" t="s">
        <v>360</v>
      </c>
      <c r="E632" s="193" t="s">
        <v>361</v>
      </c>
      <c r="F632" s="194" t="s">
        <v>46</v>
      </c>
      <c r="G632" s="195">
        <v>6.05</v>
      </c>
      <c r="H632" s="196">
        <v>420.19</v>
      </c>
      <c r="I632" s="197">
        <v>2542.15</v>
      </c>
      <c r="J632" s="198"/>
      <c r="K632" s="198">
        <f t="shared" si="75"/>
        <v>420.19</v>
      </c>
      <c r="L632" s="199">
        <f t="shared" si="76"/>
        <v>0</v>
      </c>
      <c r="M632" s="200">
        <f t="shared" si="77"/>
        <v>6.05</v>
      </c>
      <c r="N632" s="200">
        <f t="shared" si="78"/>
        <v>420.19</v>
      </c>
      <c r="O632" s="201">
        <f t="shared" si="79"/>
        <v>2542.15</v>
      </c>
    </row>
    <row r="633" spans="2:15" ht="24" x14ac:dyDescent="0.25">
      <c r="B633" s="191" t="s">
        <v>210</v>
      </c>
      <c r="C633" s="191" t="s">
        <v>113</v>
      </c>
      <c r="D633" s="192" t="s">
        <v>362</v>
      </c>
      <c r="E633" s="193" t="s">
        <v>331</v>
      </c>
      <c r="F633" s="194" t="s">
        <v>46</v>
      </c>
      <c r="G633" s="195">
        <v>6.05</v>
      </c>
      <c r="H633" s="196">
        <v>315.11</v>
      </c>
      <c r="I633" s="197">
        <v>1906.42</v>
      </c>
      <c r="J633" s="198"/>
      <c r="K633" s="198">
        <f t="shared" si="75"/>
        <v>315.11</v>
      </c>
      <c r="L633" s="199">
        <f t="shared" si="76"/>
        <v>0</v>
      </c>
      <c r="M633" s="200">
        <f t="shared" si="77"/>
        <v>6.05</v>
      </c>
      <c r="N633" s="200">
        <f t="shared" si="78"/>
        <v>315.11</v>
      </c>
      <c r="O633" s="201">
        <f t="shared" si="79"/>
        <v>1906.42</v>
      </c>
    </row>
    <row r="634" spans="2:15" x14ac:dyDescent="0.25">
      <c r="B634" s="191" t="s">
        <v>211</v>
      </c>
      <c r="C634" s="191" t="s">
        <v>113</v>
      </c>
      <c r="D634" s="192" t="s">
        <v>212</v>
      </c>
      <c r="E634" s="193" t="s">
        <v>213</v>
      </c>
      <c r="F634" s="194" t="s">
        <v>46</v>
      </c>
      <c r="G634" s="195">
        <v>144.643</v>
      </c>
      <c r="H634" s="196">
        <v>18.04</v>
      </c>
      <c r="I634" s="197">
        <v>2609.36</v>
      </c>
      <c r="J634" s="198">
        <v>-133.09299999999999</v>
      </c>
      <c r="K634" s="198">
        <f t="shared" si="75"/>
        <v>18.04</v>
      </c>
      <c r="L634" s="199">
        <f t="shared" si="76"/>
        <v>-2401</v>
      </c>
      <c r="M634" s="200">
        <f t="shared" si="77"/>
        <v>11.550000000000011</v>
      </c>
      <c r="N634" s="200">
        <f t="shared" si="78"/>
        <v>18.04</v>
      </c>
      <c r="O634" s="201">
        <f t="shared" si="79"/>
        <v>208.36</v>
      </c>
    </row>
    <row r="635" spans="2:15" ht="24" x14ac:dyDescent="0.25">
      <c r="B635" s="191" t="s">
        <v>214</v>
      </c>
      <c r="C635" s="191" t="s">
        <v>113</v>
      </c>
      <c r="D635" s="192" t="s">
        <v>73</v>
      </c>
      <c r="E635" s="193" t="s">
        <v>74</v>
      </c>
      <c r="F635" s="194" t="s">
        <v>46</v>
      </c>
      <c r="G635" s="195">
        <v>133.09299999999999</v>
      </c>
      <c r="H635" s="196">
        <v>396.71</v>
      </c>
      <c r="I635" s="197">
        <v>52799.32</v>
      </c>
      <c r="J635" s="198">
        <v>-133.09299999999999</v>
      </c>
      <c r="K635" s="198">
        <f t="shared" si="75"/>
        <v>396.71</v>
      </c>
      <c r="L635" s="199">
        <f t="shared" si="76"/>
        <v>-52799.32</v>
      </c>
      <c r="M635" s="200">
        <f t="shared" si="77"/>
        <v>0</v>
      </c>
      <c r="N635" s="200">
        <f t="shared" si="78"/>
        <v>396.71</v>
      </c>
      <c r="O635" s="201">
        <f t="shared" si="79"/>
        <v>0</v>
      </c>
    </row>
    <row r="636" spans="2:15" ht="24" x14ac:dyDescent="0.25">
      <c r="B636" s="191" t="s">
        <v>215</v>
      </c>
      <c r="C636" s="191" t="s">
        <v>113</v>
      </c>
      <c r="D636" s="192" t="s">
        <v>363</v>
      </c>
      <c r="E636" s="193" t="s">
        <v>364</v>
      </c>
      <c r="F636" s="194" t="s">
        <v>46</v>
      </c>
      <c r="G636" s="195">
        <v>11.55</v>
      </c>
      <c r="H636" s="196">
        <v>396.71</v>
      </c>
      <c r="I636" s="197">
        <v>4582</v>
      </c>
      <c r="J636" s="198"/>
      <c r="K636" s="198">
        <f t="shared" si="75"/>
        <v>396.71</v>
      </c>
      <c r="L636" s="199">
        <f t="shared" si="76"/>
        <v>0</v>
      </c>
      <c r="M636" s="200">
        <f t="shared" si="77"/>
        <v>11.55</v>
      </c>
      <c r="N636" s="200">
        <f t="shared" si="78"/>
        <v>396.71</v>
      </c>
      <c r="O636" s="201">
        <f t="shared" si="79"/>
        <v>4582</v>
      </c>
    </row>
    <row r="637" spans="2:15" ht="24" x14ac:dyDescent="0.25">
      <c r="B637" s="191" t="s">
        <v>218</v>
      </c>
      <c r="C637" s="191" t="s">
        <v>113</v>
      </c>
      <c r="D637" s="192" t="s">
        <v>216</v>
      </c>
      <c r="E637" s="193" t="s">
        <v>217</v>
      </c>
      <c r="F637" s="194" t="s">
        <v>46</v>
      </c>
      <c r="G637" s="195">
        <v>86.119</v>
      </c>
      <c r="H637" s="196">
        <v>443.02</v>
      </c>
      <c r="I637" s="197">
        <v>38152.44</v>
      </c>
      <c r="J637" s="198">
        <v>-86.119</v>
      </c>
      <c r="K637" s="198">
        <f t="shared" si="75"/>
        <v>443.02</v>
      </c>
      <c r="L637" s="199">
        <f t="shared" si="76"/>
        <v>-38152.44</v>
      </c>
      <c r="M637" s="200">
        <f t="shared" si="77"/>
        <v>0</v>
      </c>
      <c r="N637" s="200">
        <f t="shared" si="78"/>
        <v>443.02</v>
      </c>
      <c r="O637" s="201">
        <f t="shared" si="79"/>
        <v>0</v>
      </c>
    </row>
    <row r="638" spans="2:15" ht="24" x14ac:dyDescent="0.25">
      <c r="B638" s="191" t="s">
        <v>219</v>
      </c>
      <c r="C638" s="191" t="s">
        <v>113</v>
      </c>
      <c r="D638" s="192" t="s">
        <v>365</v>
      </c>
      <c r="E638" s="193" t="s">
        <v>366</v>
      </c>
      <c r="F638" s="194" t="s">
        <v>46</v>
      </c>
      <c r="G638" s="195">
        <v>6.05</v>
      </c>
      <c r="H638" s="196">
        <v>431.47</v>
      </c>
      <c r="I638" s="197">
        <v>2610.39</v>
      </c>
      <c r="J638" s="198"/>
      <c r="K638" s="198">
        <f t="shared" si="75"/>
        <v>431.47</v>
      </c>
      <c r="L638" s="199">
        <f t="shared" si="76"/>
        <v>0</v>
      </c>
      <c r="M638" s="200">
        <f t="shared" si="77"/>
        <v>6.05</v>
      </c>
      <c r="N638" s="200">
        <f t="shared" si="78"/>
        <v>431.47</v>
      </c>
      <c r="O638" s="201">
        <f t="shared" si="79"/>
        <v>2610.39</v>
      </c>
    </row>
    <row r="639" spans="2:15" x14ac:dyDescent="0.25">
      <c r="B639" s="209"/>
      <c r="C639" s="210" t="s">
        <v>108</v>
      </c>
      <c r="D639" s="211" t="s">
        <v>66</v>
      </c>
      <c r="E639" s="211" t="s">
        <v>220</v>
      </c>
      <c r="F639" s="209"/>
      <c r="G639" s="209"/>
      <c r="H639" s="209"/>
      <c r="I639" s="212">
        <v>345365.15</v>
      </c>
      <c r="J639" s="198"/>
      <c r="K639" s="198">
        <f t="shared" si="75"/>
        <v>0</v>
      </c>
      <c r="L639" s="199">
        <f t="shared" si="76"/>
        <v>0</v>
      </c>
      <c r="M639" s="200">
        <f t="shared" si="77"/>
        <v>0</v>
      </c>
      <c r="N639" s="200">
        <f t="shared" si="78"/>
        <v>0</v>
      </c>
      <c r="O639" s="201">
        <f t="shared" si="79"/>
        <v>0</v>
      </c>
    </row>
    <row r="640" spans="2:15" ht="24" x14ac:dyDescent="0.25">
      <c r="B640" s="191" t="s">
        <v>221</v>
      </c>
      <c r="C640" s="191" t="s">
        <v>113</v>
      </c>
      <c r="D640" s="192" t="s">
        <v>222</v>
      </c>
      <c r="E640" s="193" t="s">
        <v>223</v>
      </c>
      <c r="F640" s="194" t="s">
        <v>130</v>
      </c>
      <c r="G640" s="195">
        <v>89.79</v>
      </c>
      <c r="H640" s="196">
        <v>552.39</v>
      </c>
      <c r="I640" s="197">
        <v>49599.1</v>
      </c>
      <c r="J640" s="198"/>
      <c r="K640" s="198">
        <f t="shared" si="75"/>
        <v>552.39</v>
      </c>
      <c r="L640" s="199">
        <f t="shared" si="76"/>
        <v>0</v>
      </c>
      <c r="M640" s="200">
        <f t="shared" si="77"/>
        <v>89.79</v>
      </c>
      <c r="N640" s="200">
        <f t="shared" si="78"/>
        <v>552.39</v>
      </c>
      <c r="O640" s="201">
        <f t="shared" si="79"/>
        <v>49599.1</v>
      </c>
    </row>
    <row r="641" spans="2:15" x14ac:dyDescent="0.25">
      <c r="B641" s="202" t="s">
        <v>224</v>
      </c>
      <c r="C641" s="202" t="s">
        <v>175</v>
      </c>
      <c r="D641" s="203" t="s">
        <v>225</v>
      </c>
      <c r="E641" s="204" t="s">
        <v>226</v>
      </c>
      <c r="F641" s="205" t="s">
        <v>130</v>
      </c>
      <c r="G641" s="206">
        <v>91.137</v>
      </c>
      <c r="H641" s="207">
        <v>1060.07</v>
      </c>
      <c r="I641" s="208">
        <v>96611.6</v>
      </c>
      <c r="J641" s="198"/>
      <c r="K641" s="198">
        <f t="shared" si="75"/>
        <v>1060.07</v>
      </c>
      <c r="L641" s="199">
        <f t="shared" si="76"/>
        <v>0</v>
      </c>
      <c r="M641" s="200">
        <f t="shared" si="77"/>
        <v>91.137</v>
      </c>
      <c r="N641" s="200">
        <f t="shared" si="78"/>
        <v>1060.07</v>
      </c>
      <c r="O641" s="201">
        <f t="shared" si="79"/>
        <v>96611.6</v>
      </c>
    </row>
    <row r="642" spans="2:15" ht="24" x14ac:dyDescent="0.25">
      <c r="B642" s="191" t="s">
        <v>227</v>
      </c>
      <c r="C642" s="191" t="s">
        <v>113</v>
      </c>
      <c r="D642" s="192" t="s">
        <v>240</v>
      </c>
      <c r="E642" s="193" t="s">
        <v>241</v>
      </c>
      <c r="F642" s="194" t="s">
        <v>53</v>
      </c>
      <c r="G642" s="195">
        <v>3</v>
      </c>
      <c r="H642" s="196">
        <v>260.41000000000003</v>
      </c>
      <c r="I642" s="197">
        <v>781.23</v>
      </c>
      <c r="J642" s="198"/>
      <c r="K642" s="198">
        <f t="shared" si="75"/>
        <v>260.41000000000003</v>
      </c>
      <c r="L642" s="199">
        <f t="shared" si="76"/>
        <v>0</v>
      </c>
      <c r="M642" s="200">
        <f t="shared" si="77"/>
        <v>3</v>
      </c>
      <c r="N642" s="200">
        <f t="shared" si="78"/>
        <v>260.41000000000003</v>
      </c>
      <c r="O642" s="201">
        <f t="shared" si="79"/>
        <v>781.23</v>
      </c>
    </row>
    <row r="643" spans="2:15" ht="24" x14ac:dyDescent="0.25">
      <c r="B643" s="202" t="s">
        <v>230</v>
      </c>
      <c r="C643" s="202" t="s">
        <v>175</v>
      </c>
      <c r="D643" s="203" t="s">
        <v>243</v>
      </c>
      <c r="E643" s="204" t="s">
        <v>244</v>
      </c>
      <c r="F643" s="205" t="s">
        <v>53</v>
      </c>
      <c r="G643" s="206">
        <v>3</v>
      </c>
      <c r="H643" s="207">
        <v>1801.85</v>
      </c>
      <c r="I643" s="208">
        <v>5405.55</v>
      </c>
      <c r="J643" s="198"/>
      <c r="K643" s="198">
        <f t="shared" si="75"/>
        <v>1801.85</v>
      </c>
      <c r="L643" s="199">
        <f t="shared" si="76"/>
        <v>0</v>
      </c>
      <c r="M643" s="200">
        <f t="shared" si="77"/>
        <v>3</v>
      </c>
      <c r="N643" s="200">
        <f t="shared" si="78"/>
        <v>1801.85</v>
      </c>
      <c r="O643" s="201">
        <f t="shared" si="79"/>
        <v>5405.55</v>
      </c>
    </row>
    <row r="644" spans="2:15" x14ac:dyDescent="0.25">
      <c r="B644" s="191" t="s">
        <v>233</v>
      </c>
      <c r="C644" s="191" t="s">
        <v>113</v>
      </c>
      <c r="D644" s="192" t="s">
        <v>249</v>
      </c>
      <c r="E644" s="193" t="s">
        <v>250</v>
      </c>
      <c r="F644" s="194" t="s">
        <v>251</v>
      </c>
      <c r="G644" s="195">
        <v>2</v>
      </c>
      <c r="H644" s="196">
        <v>2564.6799999999998</v>
      </c>
      <c r="I644" s="197">
        <v>5129.3599999999997</v>
      </c>
      <c r="J644" s="198"/>
      <c r="K644" s="198">
        <f t="shared" si="75"/>
        <v>2564.6799999999998</v>
      </c>
      <c r="L644" s="199">
        <f t="shared" si="76"/>
        <v>0</v>
      </c>
      <c r="M644" s="200">
        <f t="shared" si="77"/>
        <v>2</v>
      </c>
      <c r="N644" s="200">
        <f t="shared" si="78"/>
        <v>2564.6799999999998</v>
      </c>
      <c r="O644" s="201">
        <f t="shared" si="79"/>
        <v>5129.3599999999997</v>
      </c>
    </row>
    <row r="645" spans="2:15" x14ac:dyDescent="0.25">
      <c r="B645" s="191" t="s">
        <v>236</v>
      </c>
      <c r="C645" s="191" t="s">
        <v>113</v>
      </c>
      <c r="D645" s="192" t="s">
        <v>253</v>
      </c>
      <c r="E645" s="193" t="s">
        <v>254</v>
      </c>
      <c r="F645" s="194" t="s">
        <v>53</v>
      </c>
      <c r="G645" s="195">
        <v>9</v>
      </c>
      <c r="H645" s="196">
        <v>2016.23</v>
      </c>
      <c r="I645" s="197">
        <v>18146.07</v>
      </c>
      <c r="J645" s="198"/>
      <c r="K645" s="198">
        <f t="shared" si="75"/>
        <v>2016.23</v>
      </c>
      <c r="L645" s="199">
        <f t="shared" si="76"/>
        <v>0</v>
      </c>
      <c r="M645" s="200">
        <f t="shared" si="77"/>
        <v>9</v>
      </c>
      <c r="N645" s="200">
        <f t="shared" si="78"/>
        <v>2016.23</v>
      </c>
      <c r="O645" s="201">
        <f t="shared" si="79"/>
        <v>18146.07</v>
      </c>
    </row>
    <row r="646" spans="2:15" x14ac:dyDescent="0.25">
      <c r="B646" s="202" t="s">
        <v>239</v>
      </c>
      <c r="C646" s="202" t="s">
        <v>175</v>
      </c>
      <c r="D646" s="203" t="s">
        <v>259</v>
      </c>
      <c r="E646" s="204" t="s">
        <v>260</v>
      </c>
      <c r="F646" s="205" t="s">
        <v>53</v>
      </c>
      <c r="G646" s="206">
        <v>4</v>
      </c>
      <c r="H646" s="207">
        <v>14898.16</v>
      </c>
      <c r="I646" s="208">
        <v>59592.639999999999</v>
      </c>
      <c r="J646" s="198"/>
      <c r="K646" s="198">
        <f t="shared" si="75"/>
        <v>14898.16</v>
      </c>
      <c r="L646" s="199">
        <f t="shared" si="76"/>
        <v>0</v>
      </c>
      <c r="M646" s="200">
        <f t="shared" si="77"/>
        <v>4</v>
      </c>
      <c r="N646" s="200">
        <f t="shared" si="78"/>
        <v>14898.16</v>
      </c>
      <c r="O646" s="201">
        <f t="shared" si="79"/>
        <v>59592.639999999999</v>
      </c>
    </row>
    <row r="647" spans="2:15" x14ac:dyDescent="0.25">
      <c r="B647" s="202" t="s">
        <v>242</v>
      </c>
      <c r="C647" s="202" t="s">
        <v>175</v>
      </c>
      <c r="D647" s="203" t="s">
        <v>262</v>
      </c>
      <c r="E647" s="204" t="s">
        <v>263</v>
      </c>
      <c r="F647" s="205" t="s">
        <v>53</v>
      </c>
      <c r="G647" s="206">
        <v>4</v>
      </c>
      <c r="H647" s="207">
        <v>1530.92</v>
      </c>
      <c r="I647" s="208">
        <v>6123.68</v>
      </c>
      <c r="J647" s="198"/>
      <c r="K647" s="198">
        <f t="shared" si="75"/>
        <v>1530.92</v>
      </c>
      <c r="L647" s="199">
        <f t="shared" si="76"/>
        <v>0</v>
      </c>
      <c r="M647" s="200">
        <f t="shared" si="77"/>
        <v>4</v>
      </c>
      <c r="N647" s="200">
        <f t="shared" si="78"/>
        <v>1530.92</v>
      </c>
      <c r="O647" s="201">
        <f t="shared" si="79"/>
        <v>6123.68</v>
      </c>
    </row>
    <row r="648" spans="2:15" x14ac:dyDescent="0.25">
      <c r="B648" s="202" t="s">
        <v>245</v>
      </c>
      <c r="C648" s="202" t="s">
        <v>175</v>
      </c>
      <c r="D648" s="203" t="s">
        <v>265</v>
      </c>
      <c r="E648" s="204" t="s">
        <v>266</v>
      </c>
      <c r="F648" s="205" t="s">
        <v>53</v>
      </c>
      <c r="G648" s="206">
        <v>2</v>
      </c>
      <c r="H648" s="207">
        <v>775.98</v>
      </c>
      <c r="I648" s="208">
        <v>1551.96</v>
      </c>
      <c r="J648" s="198"/>
      <c r="K648" s="198">
        <f t="shared" si="75"/>
        <v>775.98</v>
      </c>
      <c r="L648" s="199">
        <f t="shared" si="76"/>
        <v>0</v>
      </c>
      <c r="M648" s="200">
        <f t="shared" si="77"/>
        <v>2</v>
      </c>
      <c r="N648" s="200">
        <f t="shared" si="78"/>
        <v>775.98</v>
      </c>
      <c r="O648" s="201">
        <f t="shared" si="79"/>
        <v>1551.96</v>
      </c>
    </row>
    <row r="649" spans="2:15" x14ac:dyDescent="0.25">
      <c r="B649" s="202" t="s">
        <v>248</v>
      </c>
      <c r="C649" s="202" t="s">
        <v>175</v>
      </c>
      <c r="D649" s="203" t="s">
        <v>268</v>
      </c>
      <c r="E649" s="204" t="s">
        <v>269</v>
      </c>
      <c r="F649" s="205" t="s">
        <v>53</v>
      </c>
      <c r="G649" s="206">
        <v>3</v>
      </c>
      <c r="H649" s="207">
        <v>1202.1099999999999</v>
      </c>
      <c r="I649" s="208">
        <v>3606.33</v>
      </c>
      <c r="J649" s="198"/>
      <c r="K649" s="198">
        <f t="shared" si="75"/>
        <v>1202.1099999999999</v>
      </c>
      <c r="L649" s="199">
        <f t="shared" si="76"/>
        <v>0</v>
      </c>
      <c r="M649" s="200">
        <f t="shared" si="77"/>
        <v>3</v>
      </c>
      <c r="N649" s="200">
        <f t="shared" si="78"/>
        <v>1202.1099999999999</v>
      </c>
      <c r="O649" s="201">
        <f t="shared" si="79"/>
        <v>3606.33</v>
      </c>
    </row>
    <row r="650" spans="2:15" x14ac:dyDescent="0.25">
      <c r="B650" s="202" t="s">
        <v>252</v>
      </c>
      <c r="C650" s="202" t="s">
        <v>175</v>
      </c>
      <c r="D650" s="203" t="s">
        <v>270</v>
      </c>
      <c r="E650" s="204" t="s">
        <v>345</v>
      </c>
      <c r="F650" s="205" t="s">
        <v>53</v>
      </c>
      <c r="G650" s="206">
        <v>2</v>
      </c>
      <c r="H650" s="207">
        <v>2648.85</v>
      </c>
      <c r="I650" s="208">
        <v>5297.7</v>
      </c>
      <c r="J650" s="198"/>
      <c r="K650" s="198">
        <f t="shared" si="75"/>
        <v>2648.85</v>
      </c>
      <c r="L650" s="199">
        <f t="shared" si="76"/>
        <v>0</v>
      </c>
      <c r="M650" s="200">
        <f t="shared" si="77"/>
        <v>2</v>
      </c>
      <c r="N650" s="200">
        <f t="shared" si="78"/>
        <v>2648.85</v>
      </c>
      <c r="O650" s="201">
        <f t="shared" si="79"/>
        <v>5297.7</v>
      </c>
    </row>
    <row r="651" spans="2:15" x14ac:dyDescent="0.25">
      <c r="B651" s="202" t="s">
        <v>255</v>
      </c>
      <c r="C651" s="202" t="s">
        <v>175</v>
      </c>
      <c r="D651" s="203" t="s">
        <v>272</v>
      </c>
      <c r="E651" s="204" t="s">
        <v>273</v>
      </c>
      <c r="F651" s="205" t="s">
        <v>53</v>
      </c>
      <c r="G651" s="206">
        <v>11</v>
      </c>
      <c r="H651" s="207">
        <v>211.75</v>
      </c>
      <c r="I651" s="208">
        <v>2329.25</v>
      </c>
      <c r="J651" s="198"/>
      <c r="K651" s="198">
        <f t="shared" si="75"/>
        <v>211.75</v>
      </c>
      <c r="L651" s="199">
        <f t="shared" si="76"/>
        <v>0</v>
      </c>
      <c r="M651" s="200">
        <f t="shared" si="77"/>
        <v>11</v>
      </c>
      <c r="N651" s="200">
        <f t="shared" si="78"/>
        <v>211.75</v>
      </c>
      <c r="O651" s="201">
        <f t="shared" si="79"/>
        <v>2329.25</v>
      </c>
    </row>
    <row r="652" spans="2:15" ht="24" x14ac:dyDescent="0.25">
      <c r="B652" s="191" t="s">
        <v>258</v>
      </c>
      <c r="C652" s="191" t="s">
        <v>113</v>
      </c>
      <c r="D652" s="192" t="s">
        <v>275</v>
      </c>
      <c r="E652" s="193" t="s">
        <v>276</v>
      </c>
      <c r="F652" s="194" t="s">
        <v>53</v>
      </c>
      <c r="G652" s="195">
        <v>4</v>
      </c>
      <c r="H652" s="196">
        <v>5935.59</v>
      </c>
      <c r="I652" s="197">
        <v>23742.36</v>
      </c>
      <c r="J652" s="198"/>
      <c r="K652" s="198">
        <f t="shared" si="75"/>
        <v>5935.59</v>
      </c>
      <c r="L652" s="199">
        <f t="shared" si="76"/>
        <v>0</v>
      </c>
      <c r="M652" s="200">
        <f t="shared" si="77"/>
        <v>4</v>
      </c>
      <c r="N652" s="200">
        <f t="shared" si="78"/>
        <v>5935.59</v>
      </c>
      <c r="O652" s="201">
        <f t="shared" si="79"/>
        <v>23742.36</v>
      </c>
    </row>
    <row r="653" spans="2:15" x14ac:dyDescent="0.25">
      <c r="B653" s="191" t="s">
        <v>261</v>
      </c>
      <c r="C653" s="191" t="s">
        <v>113</v>
      </c>
      <c r="D653" s="192" t="s">
        <v>278</v>
      </c>
      <c r="E653" s="193" t="s">
        <v>279</v>
      </c>
      <c r="F653" s="194" t="s">
        <v>53</v>
      </c>
      <c r="G653" s="195">
        <v>4</v>
      </c>
      <c r="H653" s="196">
        <v>485.32</v>
      </c>
      <c r="I653" s="197">
        <v>1941.28</v>
      </c>
      <c r="J653" s="198"/>
      <c r="K653" s="198">
        <f t="shared" si="75"/>
        <v>485.32</v>
      </c>
      <c r="L653" s="199">
        <f t="shared" si="76"/>
        <v>0</v>
      </c>
      <c r="M653" s="200">
        <f t="shared" si="77"/>
        <v>4</v>
      </c>
      <c r="N653" s="200">
        <f t="shared" si="78"/>
        <v>485.32</v>
      </c>
      <c r="O653" s="201">
        <f t="shared" si="79"/>
        <v>1941.28</v>
      </c>
    </row>
    <row r="654" spans="2:15" x14ac:dyDescent="0.25">
      <c r="B654" s="202" t="s">
        <v>264</v>
      </c>
      <c r="C654" s="202" t="s">
        <v>175</v>
      </c>
      <c r="D654" s="203" t="s">
        <v>346</v>
      </c>
      <c r="E654" s="204" t="s">
        <v>347</v>
      </c>
      <c r="F654" s="205" t="s">
        <v>53</v>
      </c>
      <c r="G654" s="206">
        <v>1</v>
      </c>
      <c r="H654" s="207">
        <v>6510.34</v>
      </c>
      <c r="I654" s="208">
        <v>6510.34</v>
      </c>
      <c r="J654" s="198"/>
      <c r="K654" s="198">
        <f t="shared" si="75"/>
        <v>6510.34</v>
      </c>
      <c r="L654" s="199">
        <f t="shared" si="76"/>
        <v>0</v>
      </c>
      <c r="M654" s="200">
        <f t="shared" si="77"/>
        <v>1</v>
      </c>
      <c r="N654" s="200">
        <f t="shared" si="78"/>
        <v>6510.34</v>
      </c>
      <c r="O654" s="201">
        <f t="shared" si="79"/>
        <v>6510.34</v>
      </c>
    </row>
    <row r="655" spans="2:15" x14ac:dyDescent="0.25">
      <c r="B655" s="202" t="s">
        <v>267</v>
      </c>
      <c r="C655" s="202" t="s">
        <v>175</v>
      </c>
      <c r="D655" s="203" t="s">
        <v>281</v>
      </c>
      <c r="E655" s="204" t="s">
        <v>282</v>
      </c>
      <c r="F655" s="205" t="s">
        <v>53</v>
      </c>
      <c r="G655" s="206">
        <v>3</v>
      </c>
      <c r="H655" s="207">
        <v>6510.34</v>
      </c>
      <c r="I655" s="208">
        <v>19531.02</v>
      </c>
      <c r="J655" s="198"/>
      <c r="K655" s="198">
        <f t="shared" si="75"/>
        <v>6510.34</v>
      </c>
      <c r="L655" s="199">
        <f t="shared" si="76"/>
        <v>0</v>
      </c>
      <c r="M655" s="200">
        <f t="shared" si="77"/>
        <v>3</v>
      </c>
      <c r="N655" s="200">
        <f t="shared" si="78"/>
        <v>6510.34</v>
      </c>
      <c r="O655" s="201">
        <f t="shared" si="79"/>
        <v>19531.02</v>
      </c>
    </row>
    <row r="656" spans="2:15" ht="24" x14ac:dyDescent="0.25">
      <c r="B656" s="191" t="s">
        <v>72</v>
      </c>
      <c r="C656" s="191" t="s">
        <v>113</v>
      </c>
      <c r="D656" s="192" t="s">
        <v>290</v>
      </c>
      <c r="E656" s="193" t="s">
        <v>291</v>
      </c>
      <c r="F656" s="194" t="s">
        <v>81</v>
      </c>
      <c r="G656" s="195">
        <v>12.63</v>
      </c>
      <c r="H656" s="196">
        <v>3059.28</v>
      </c>
      <c r="I656" s="197">
        <v>38638.71</v>
      </c>
      <c r="J656" s="198"/>
      <c r="K656" s="198">
        <f t="shared" si="75"/>
        <v>3059.28</v>
      </c>
      <c r="L656" s="199">
        <f t="shared" si="76"/>
        <v>0</v>
      </c>
      <c r="M656" s="200">
        <f t="shared" si="77"/>
        <v>12.63</v>
      </c>
      <c r="N656" s="200">
        <f t="shared" si="78"/>
        <v>3059.28</v>
      </c>
      <c r="O656" s="201">
        <f t="shared" si="79"/>
        <v>38638.71</v>
      </c>
    </row>
    <row r="657" spans="2:15" x14ac:dyDescent="0.25">
      <c r="B657" s="191" t="s">
        <v>271</v>
      </c>
      <c r="C657" s="191" t="s">
        <v>113</v>
      </c>
      <c r="D657" s="192" t="s">
        <v>302</v>
      </c>
      <c r="E657" s="193" t="s">
        <v>303</v>
      </c>
      <c r="F657" s="194" t="s">
        <v>130</v>
      </c>
      <c r="G657" s="195">
        <v>89.79</v>
      </c>
      <c r="H657" s="196">
        <v>9.2100000000000009</v>
      </c>
      <c r="I657" s="197">
        <v>826.97</v>
      </c>
      <c r="J657" s="198"/>
      <c r="K657" s="198">
        <f t="shared" si="75"/>
        <v>9.2100000000000009</v>
      </c>
      <c r="L657" s="199">
        <f t="shared" si="76"/>
        <v>0</v>
      </c>
      <c r="M657" s="200">
        <f t="shared" si="77"/>
        <v>89.79</v>
      </c>
      <c r="N657" s="200">
        <f t="shared" si="78"/>
        <v>9.2100000000000009</v>
      </c>
      <c r="O657" s="201">
        <f t="shared" si="79"/>
        <v>826.97</v>
      </c>
    </row>
    <row r="658" spans="2:15" x14ac:dyDescent="0.25">
      <c r="B658" s="209"/>
      <c r="C658" s="210" t="s">
        <v>108</v>
      </c>
      <c r="D658" s="211" t="s">
        <v>133</v>
      </c>
      <c r="E658" s="211" t="s">
        <v>304</v>
      </c>
      <c r="F658" s="209"/>
      <c r="G658" s="209"/>
      <c r="H658" s="209"/>
      <c r="I658" s="212">
        <v>56607.55999999999</v>
      </c>
      <c r="J658" s="198"/>
      <c r="K658" s="198">
        <f t="shared" si="75"/>
        <v>0</v>
      </c>
      <c r="L658" s="199">
        <f t="shared" si="76"/>
        <v>0</v>
      </c>
      <c r="M658" s="200">
        <f t="shared" si="77"/>
        <v>0</v>
      </c>
      <c r="N658" s="200">
        <f t="shared" si="78"/>
        <v>0</v>
      </c>
      <c r="O658" s="201">
        <f t="shared" si="79"/>
        <v>0</v>
      </c>
    </row>
    <row r="659" spans="2:15" ht="36" x14ac:dyDescent="0.25">
      <c r="B659" s="191" t="s">
        <v>274</v>
      </c>
      <c r="C659" s="191" t="s">
        <v>113</v>
      </c>
      <c r="D659" s="192" t="s">
        <v>306</v>
      </c>
      <c r="E659" s="193" t="s">
        <v>307</v>
      </c>
      <c r="F659" s="194" t="s">
        <v>130</v>
      </c>
      <c r="G659" s="195">
        <v>167.58</v>
      </c>
      <c r="H659" s="196">
        <v>87.65</v>
      </c>
      <c r="I659" s="197">
        <v>14688.39</v>
      </c>
      <c r="J659" s="198">
        <v>-313.16000000000003</v>
      </c>
      <c r="K659" s="198">
        <f t="shared" si="75"/>
        <v>87.65</v>
      </c>
      <c r="L659" s="199">
        <f t="shared" si="76"/>
        <v>-27448.47</v>
      </c>
      <c r="M659" s="200">
        <f t="shared" si="77"/>
        <v>-145.58000000000001</v>
      </c>
      <c r="N659" s="200">
        <f t="shared" si="78"/>
        <v>87.65</v>
      </c>
      <c r="O659" s="201">
        <f t="shared" si="79"/>
        <v>-12760.09</v>
      </c>
    </row>
    <row r="660" spans="2:15" ht="24" x14ac:dyDescent="0.25">
      <c r="B660" s="191" t="s">
        <v>277</v>
      </c>
      <c r="C660" s="191" t="s">
        <v>113</v>
      </c>
      <c r="D660" s="192" t="s">
        <v>309</v>
      </c>
      <c r="E660" s="193" t="s">
        <v>310</v>
      </c>
      <c r="F660" s="194" t="s">
        <v>130</v>
      </c>
      <c r="G660" s="195">
        <v>324.16000000000003</v>
      </c>
      <c r="H660" s="196">
        <v>32.22</v>
      </c>
      <c r="I660" s="197">
        <v>10444.44</v>
      </c>
      <c r="J660" s="198">
        <v>-313.16000000000003</v>
      </c>
      <c r="K660" s="198">
        <f t="shared" si="75"/>
        <v>32.22</v>
      </c>
      <c r="L660" s="199">
        <f t="shared" si="76"/>
        <v>-10090.02</v>
      </c>
      <c r="M660" s="200">
        <f t="shared" si="77"/>
        <v>11</v>
      </c>
      <c r="N660" s="200">
        <f t="shared" si="78"/>
        <v>32.22</v>
      </c>
      <c r="O660" s="201">
        <f t="shared" si="79"/>
        <v>354.42</v>
      </c>
    </row>
    <row r="661" spans="2:15" ht="24" x14ac:dyDescent="0.25">
      <c r="B661" s="191" t="s">
        <v>280</v>
      </c>
      <c r="C661" s="191" t="s">
        <v>113</v>
      </c>
      <c r="D661" s="192" t="s">
        <v>384</v>
      </c>
      <c r="E661" s="193" t="s">
        <v>385</v>
      </c>
      <c r="F661" s="194" t="s">
        <v>130</v>
      </c>
      <c r="G661" s="195">
        <v>11</v>
      </c>
      <c r="H661" s="196">
        <v>32.22</v>
      </c>
      <c r="I661" s="197">
        <v>354.42</v>
      </c>
      <c r="J661" s="198"/>
      <c r="K661" s="198">
        <f t="shared" ref="K661:K672" si="80">+H661</f>
        <v>32.22</v>
      </c>
      <c r="L661" s="199">
        <f t="shared" ref="L661:L672" si="81">ROUND(J661*K661,2)</f>
        <v>0</v>
      </c>
      <c r="M661" s="200">
        <f t="shared" ref="M661:M672" si="82">+G661+J661</f>
        <v>11</v>
      </c>
      <c r="N661" s="200">
        <f t="shared" ref="N661:N672" si="83">+K661</f>
        <v>32.22</v>
      </c>
      <c r="O661" s="201">
        <f t="shared" ref="O661:O672" si="84">ROUND(M661*N661,2)</f>
        <v>354.42</v>
      </c>
    </row>
    <row r="662" spans="2:15" x14ac:dyDescent="0.25">
      <c r="B662" s="191" t="s">
        <v>283</v>
      </c>
      <c r="C662" s="191" t="s">
        <v>113</v>
      </c>
      <c r="D662" s="192" t="s">
        <v>312</v>
      </c>
      <c r="E662" s="193" t="s">
        <v>313</v>
      </c>
      <c r="F662" s="194" t="s">
        <v>130</v>
      </c>
      <c r="G662" s="195">
        <v>324.16000000000003</v>
      </c>
      <c r="H662" s="196">
        <v>72.34</v>
      </c>
      <c r="I662" s="197">
        <v>23449.73</v>
      </c>
      <c r="J662" s="198">
        <v>-313.16000000000003</v>
      </c>
      <c r="K662" s="198">
        <f t="shared" si="80"/>
        <v>72.34</v>
      </c>
      <c r="L662" s="199">
        <f t="shared" si="81"/>
        <v>-22653.99</v>
      </c>
      <c r="M662" s="200">
        <f t="shared" si="82"/>
        <v>11</v>
      </c>
      <c r="N662" s="200">
        <f t="shared" si="83"/>
        <v>72.34</v>
      </c>
      <c r="O662" s="201">
        <f t="shared" si="84"/>
        <v>795.74</v>
      </c>
    </row>
    <row r="663" spans="2:15" x14ac:dyDescent="0.25">
      <c r="B663" s="191" t="s">
        <v>286</v>
      </c>
      <c r="C663" s="191" t="s">
        <v>113</v>
      </c>
      <c r="D663" s="192" t="s">
        <v>388</v>
      </c>
      <c r="E663" s="193" t="s">
        <v>389</v>
      </c>
      <c r="F663" s="194" t="s">
        <v>130</v>
      </c>
      <c r="G663" s="195">
        <v>11</v>
      </c>
      <c r="H663" s="196">
        <v>94.7</v>
      </c>
      <c r="I663" s="197">
        <v>1041.7</v>
      </c>
      <c r="J663" s="198"/>
      <c r="K663" s="198">
        <f t="shared" si="80"/>
        <v>94.7</v>
      </c>
      <c r="L663" s="199">
        <f t="shared" si="81"/>
        <v>0</v>
      </c>
      <c r="M663" s="200">
        <f t="shared" si="82"/>
        <v>11</v>
      </c>
      <c r="N663" s="200">
        <f t="shared" si="83"/>
        <v>94.7</v>
      </c>
      <c r="O663" s="201">
        <f t="shared" si="84"/>
        <v>1041.7</v>
      </c>
    </row>
    <row r="664" spans="2:15" ht="24" x14ac:dyDescent="0.25">
      <c r="B664" s="191" t="s">
        <v>289</v>
      </c>
      <c r="C664" s="191" t="s">
        <v>113</v>
      </c>
      <c r="D664" s="192" t="s">
        <v>315</v>
      </c>
      <c r="E664" s="193" t="s">
        <v>316</v>
      </c>
      <c r="F664" s="194" t="s">
        <v>53</v>
      </c>
      <c r="G664" s="195">
        <v>4</v>
      </c>
      <c r="H664" s="196">
        <v>1657.22</v>
      </c>
      <c r="I664" s="197">
        <v>6628.88</v>
      </c>
      <c r="J664" s="198"/>
      <c r="K664" s="198">
        <f t="shared" si="80"/>
        <v>1657.22</v>
      </c>
      <c r="L664" s="199">
        <f t="shared" si="81"/>
        <v>0</v>
      </c>
      <c r="M664" s="200">
        <f t="shared" si="82"/>
        <v>4</v>
      </c>
      <c r="N664" s="200">
        <f t="shared" si="83"/>
        <v>1657.22</v>
      </c>
      <c r="O664" s="201">
        <f t="shared" si="84"/>
        <v>6628.88</v>
      </c>
    </row>
    <row r="665" spans="2:15" x14ac:dyDescent="0.25">
      <c r="B665" s="209"/>
      <c r="C665" s="210" t="s">
        <v>108</v>
      </c>
      <c r="D665" s="211" t="s">
        <v>317</v>
      </c>
      <c r="E665" s="211" t="s">
        <v>318</v>
      </c>
      <c r="F665" s="209"/>
      <c r="G665" s="209"/>
      <c r="H665" s="209"/>
      <c r="I665" s="212">
        <v>31133.86</v>
      </c>
      <c r="J665" s="198"/>
      <c r="K665" s="198">
        <f t="shared" si="80"/>
        <v>0</v>
      </c>
      <c r="L665" s="199">
        <f t="shared" si="81"/>
        <v>0</v>
      </c>
      <c r="M665" s="200">
        <f t="shared" si="82"/>
        <v>0</v>
      </c>
      <c r="N665" s="200">
        <f t="shared" si="83"/>
        <v>0</v>
      </c>
      <c r="O665" s="201">
        <f t="shared" si="84"/>
        <v>0</v>
      </c>
    </row>
    <row r="666" spans="2:15" ht="24" x14ac:dyDescent="0.25">
      <c r="B666" s="191" t="s">
        <v>292</v>
      </c>
      <c r="C666" s="191" t="s">
        <v>113</v>
      </c>
      <c r="D666" s="192" t="s">
        <v>320</v>
      </c>
      <c r="E666" s="193" t="s">
        <v>321</v>
      </c>
      <c r="F666" s="194" t="s">
        <v>65</v>
      </c>
      <c r="G666" s="195">
        <v>92.906000000000006</v>
      </c>
      <c r="H666" s="196">
        <v>139.49</v>
      </c>
      <c r="I666" s="197">
        <v>12959.46</v>
      </c>
      <c r="J666" s="198"/>
      <c r="K666" s="198">
        <f t="shared" si="80"/>
        <v>139.49</v>
      </c>
      <c r="L666" s="199">
        <f t="shared" si="81"/>
        <v>0</v>
      </c>
      <c r="M666" s="200">
        <f t="shared" si="82"/>
        <v>92.906000000000006</v>
      </c>
      <c r="N666" s="200">
        <f t="shared" si="83"/>
        <v>139.49</v>
      </c>
      <c r="O666" s="201">
        <f t="shared" si="84"/>
        <v>12959.46</v>
      </c>
    </row>
    <row r="667" spans="2:15" ht="24" x14ac:dyDescent="0.25">
      <c r="B667" s="191" t="s">
        <v>295</v>
      </c>
      <c r="C667" s="191" t="s">
        <v>113</v>
      </c>
      <c r="D667" s="192" t="s">
        <v>83</v>
      </c>
      <c r="E667" s="193" t="s">
        <v>323</v>
      </c>
      <c r="F667" s="194" t="s">
        <v>65</v>
      </c>
      <c r="G667" s="195">
        <v>28.285</v>
      </c>
      <c r="H667" s="196">
        <v>257.77999999999997</v>
      </c>
      <c r="I667" s="197">
        <v>7291.31</v>
      </c>
      <c r="J667" s="198">
        <v>-5.4020000000000001</v>
      </c>
      <c r="K667" s="198">
        <f t="shared" si="80"/>
        <v>257.77999999999997</v>
      </c>
      <c r="L667" s="199">
        <f t="shared" si="81"/>
        <v>-1392.53</v>
      </c>
      <c r="M667" s="200">
        <f t="shared" si="82"/>
        <v>22.882999999999999</v>
      </c>
      <c r="N667" s="200">
        <f t="shared" si="83"/>
        <v>257.77999999999997</v>
      </c>
      <c r="O667" s="201">
        <f t="shared" si="84"/>
        <v>5898.78</v>
      </c>
    </row>
    <row r="668" spans="2:15" ht="24" x14ac:dyDescent="0.25">
      <c r="B668" s="191" t="s">
        <v>298</v>
      </c>
      <c r="C668" s="191" t="s">
        <v>113</v>
      </c>
      <c r="D668" s="192" t="s">
        <v>325</v>
      </c>
      <c r="E668" s="193" t="s">
        <v>167</v>
      </c>
      <c r="F668" s="194" t="s">
        <v>65</v>
      </c>
      <c r="G668" s="195">
        <v>64.620999999999995</v>
      </c>
      <c r="H668" s="196">
        <v>154.66999999999999</v>
      </c>
      <c r="I668" s="197">
        <v>9994.93</v>
      </c>
      <c r="J668" s="198"/>
      <c r="K668" s="198">
        <f t="shared" si="80"/>
        <v>154.66999999999999</v>
      </c>
      <c r="L668" s="199">
        <f t="shared" si="81"/>
        <v>0</v>
      </c>
      <c r="M668" s="200">
        <f t="shared" si="82"/>
        <v>64.620999999999995</v>
      </c>
      <c r="N668" s="200">
        <f t="shared" si="83"/>
        <v>154.66999999999999</v>
      </c>
      <c r="O668" s="201">
        <f t="shared" si="84"/>
        <v>9994.93</v>
      </c>
    </row>
    <row r="669" spans="2:15" ht="24" x14ac:dyDescent="0.25">
      <c r="B669" s="191" t="s">
        <v>301</v>
      </c>
      <c r="C669" s="191" t="s">
        <v>113</v>
      </c>
      <c r="D669" s="192" t="s">
        <v>395</v>
      </c>
      <c r="E669" s="193" t="s">
        <v>396</v>
      </c>
      <c r="F669" s="194" t="s">
        <v>65</v>
      </c>
      <c r="G669" s="195">
        <v>3.7810000000000001</v>
      </c>
      <c r="H669" s="196">
        <v>80.23</v>
      </c>
      <c r="I669" s="197">
        <v>303.35000000000002</v>
      </c>
      <c r="J669" s="198"/>
      <c r="K669" s="198">
        <f t="shared" si="80"/>
        <v>80.23</v>
      </c>
      <c r="L669" s="199">
        <f t="shared" si="81"/>
        <v>0</v>
      </c>
      <c r="M669" s="200">
        <f t="shared" si="82"/>
        <v>3.7810000000000001</v>
      </c>
      <c r="N669" s="200">
        <f t="shared" si="83"/>
        <v>80.23</v>
      </c>
      <c r="O669" s="201">
        <f t="shared" si="84"/>
        <v>303.35000000000002</v>
      </c>
    </row>
    <row r="670" spans="2:15" ht="24" x14ac:dyDescent="0.25">
      <c r="B670" s="191" t="s">
        <v>305</v>
      </c>
      <c r="C670" s="191" t="s">
        <v>113</v>
      </c>
      <c r="D670" s="192" t="s">
        <v>398</v>
      </c>
      <c r="E670" s="193" t="s">
        <v>399</v>
      </c>
      <c r="F670" s="194" t="s">
        <v>65</v>
      </c>
      <c r="G670" s="195">
        <v>3.7810000000000001</v>
      </c>
      <c r="H670" s="196">
        <v>154.66999999999999</v>
      </c>
      <c r="I670" s="197">
        <v>584.80999999999995</v>
      </c>
      <c r="J670" s="198"/>
      <c r="K670" s="198">
        <f t="shared" si="80"/>
        <v>154.66999999999999</v>
      </c>
      <c r="L670" s="199">
        <f t="shared" si="81"/>
        <v>0</v>
      </c>
      <c r="M670" s="200">
        <f t="shared" si="82"/>
        <v>3.7810000000000001</v>
      </c>
      <c r="N670" s="200">
        <f t="shared" si="83"/>
        <v>154.66999999999999</v>
      </c>
      <c r="O670" s="201">
        <f t="shared" si="84"/>
        <v>584.80999999999995</v>
      </c>
    </row>
    <row r="671" spans="2:15" x14ac:dyDescent="0.25">
      <c r="B671" s="209"/>
      <c r="C671" s="210" t="s">
        <v>108</v>
      </c>
      <c r="D671" s="211" t="s">
        <v>326</v>
      </c>
      <c r="E671" s="211" t="s">
        <v>327</v>
      </c>
      <c r="F671" s="209"/>
      <c r="G671" s="209"/>
      <c r="H671" s="209"/>
      <c r="I671" s="212">
        <v>4335.49</v>
      </c>
      <c r="J671" s="198"/>
      <c r="K671" s="198">
        <f t="shared" si="80"/>
        <v>0</v>
      </c>
      <c r="L671" s="199">
        <f t="shared" si="81"/>
        <v>0</v>
      </c>
      <c r="M671" s="200">
        <f t="shared" si="82"/>
        <v>0</v>
      </c>
      <c r="N671" s="200">
        <f t="shared" si="83"/>
        <v>0</v>
      </c>
      <c r="O671" s="201">
        <f t="shared" si="84"/>
        <v>0</v>
      </c>
    </row>
    <row r="672" spans="2:15" ht="24" x14ac:dyDescent="0.25">
      <c r="B672" s="191" t="s">
        <v>308</v>
      </c>
      <c r="C672" s="191" t="s">
        <v>113</v>
      </c>
      <c r="D672" s="192" t="s">
        <v>329</v>
      </c>
      <c r="E672" s="193" t="s">
        <v>330</v>
      </c>
      <c r="F672" s="194" t="s">
        <v>65</v>
      </c>
      <c r="G672" s="195">
        <v>37.890999999999998</v>
      </c>
      <c r="H672" s="196">
        <v>114.42</v>
      </c>
      <c r="I672" s="197">
        <v>4335.49</v>
      </c>
      <c r="J672" s="198"/>
      <c r="K672" s="198">
        <f t="shared" si="80"/>
        <v>114.42</v>
      </c>
      <c r="L672" s="199">
        <f t="shared" si="81"/>
        <v>0</v>
      </c>
      <c r="M672" s="200">
        <f t="shared" si="82"/>
        <v>37.890999999999998</v>
      </c>
      <c r="N672" s="200">
        <f t="shared" si="83"/>
        <v>114.42</v>
      </c>
      <c r="O672" s="201">
        <f t="shared" si="84"/>
        <v>4335.49</v>
      </c>
    </row>
    <row r="673" spans="2:15" x14ac:dyDescent="0.25">
      <c r="B673" s="20"/>
      <c r="C673" s="20"/>
      <c r="D673" s="20"/>
      <c r="E673" s="20"/>
      <c r="F673" s="20"/>
      <c r="G673" s="20"/>
      <c r="H673" s="20"/>
      <c r="I673" s="229"/>
      <c r="J673" s="20"/>
      <c r="K673" s="20"/>
      <c r="L673" s="20"/>
      <c r="M673" s="20"/>
      <c r="N673" s="20"/>
      <c r="O673" s="20"/>
    </row>
    <row r="674" spans="2:15" x14ac:dyDescent="0.25">
      <c r="C674" s="213"/>
      <c r="D674" s="214" t="str">
        <f>CONCATENATE("CELKEM ",B594)</f>
        <v>CELKEM 09 - SO 01.I - Stoka A.3</v>
      </c>
      <c r="E674" s="215"/>
      <c r="F674" s="215"/>
      <c r="G674" s="216"/>
      <c r="H674" s="215"/>
      <c r="I674" s="217">
        <v>964555.67</v>
      </c>
      <c r="J674" s="218"/>
      <c r="K674" s="217"/>
      <c r="L674" s="217">
        <f t="shared" ref="L674:O674" si="85">ROUND(SUM(L594:L672),2)</f>
        <v>-157532.60999999999</v>
      </c>
      <c r="M674" s="217"/>
      <c r="N674" s="217"/>
      <c r="O674" s="217">
        <f t="shared" si="85"/>
        <v>807023.05</v>
      </c>
    </row>
    <row r="676" spans="2:15" ht="15.75" x14ac:dyDescent="0.25">
      <c r="B676" s="179" t="s">
        <v>412</v>
      </c>
      <c r="C676" s="20"/>
      <c r="D676" s="20"/>
      <c r="E676" s="20"/>
      <c r="F676" s="20"/>
      <c r="G676" s="20"/>
      <c r="H676" s="20"/>
      <c r="I676" s="180">
        <v>415443.98999999993</v>
      </c>
      <c r="J676" s="20"/>
      <c r="K676" s="20"/>
      <c r="L676" s="20"/>
      <c r="M676" s="20"/>
      <c r="N676" s="20"/>
      <c r="O676" s="20"/>
    </row>
    <row r="677" spans="2:15" ht="15.75" x14ac:dyDescent="0.25">
      <c r="B677" s="185"/>
      <c r="C677" s="186" t="s">
        <v>108</v>
      </c>
      <c r="D677" s="187" t="s">
        <v>109</v>
      </c>
      <c r="E677" s="187" t="s">
        <v>110</v>
      </c>
      <c r="F677" s="185"/>
      <c r="G677" s="185"/>
      <c r="H677" s="185"/>
      <c r="I677" s="188">
        <v>415443.98999999993</v>
      </c>
      <c r="J677" s="185"/>
      <c r="K677" s="185"/>
      <c r="L677" s="185"/>
      <c r="M677" s="185"/>
      <c r="N677" s="185"/>
      <c r="O677" s="185"/>
    </row>
    <row r="678" spans="2:15" x14ac:dyDescent="0.25">
      <c r="B678" s="185"/>
      <c r="C678" s="186" t="s">
        <v>108</v>
      </c>
      <c r="D678" s="189" t="s">
        <v>111</v>
      </c>
      <c r="E678" s="189" t="s">
        <v>112</v>
      </c>
      <c r="F678" s="185"/>
      <c r="G678" s="185"/>
      <c r="H678" s="185"/>
      <c r="I678" s="190">
        <v>156529.30999999997</v>
      </c>
      <c r="J678" s="185"/>
      <c r="K678" s="185"/>
      <c r="L678" s="185"/>
      <c r="M678" s="185"/>
      <c r="N678" s="185"/>
      <c r="O678" s="185"/>
    </row>
    <row r="679" spans="2:15" ht="36" x14ac:dyDescent="0.25">
      <c r="B679" s="191" t="s">
        <v>111</v>
      </c>
      <c r="C679" s="191" t="s">
        <v>113</v>
      </c>
      <c r="D679" s="192" t="s">
        <v>121</v>
      </c>
      <c r="E679" s="193" t="s">
        <v>122</v>
      </c>
      <c r="F679" s="194" t="s">
        <v>46</v>
      </c>
      <c r="G679" s="195">
        <v>49.774999999999999</v>
      </c>
      <c r="H679" s="196">
        <v>26.3</v>
      </c>
      <c r="I679" s="197">
        <v>1309.08</v>
      </c>
      <c r="J679" s="198"/>
      <c r="K679" s="198">
        <f t="shared" ref="K679:K736" si="86">+H679</f>
        <v>26.3</v>
      </c>
      <c r="L679" s="199">
        <f t="shared" ref="L679:L736" si="87">ROUND(J679*K679,2)</f>
        <v>0</v>
      </c>
      <c r="M679" s="200">
        <f t="shared" ref="M679:M736" si="88">+G679+J679</f>
        <v>49.774999999999999</v>
      </c>
      <c r="N679" s="200">
        <f t="shared" ref="N679:N736" si="89">+K679</f>
        <v>26.3</v>
      </c>
      <c r="O679" s="201">
        <f t="shared" ref="O679:O736" si="90">ROUND(M679*N679,2)</f>
        <v>1309.08</v>
      </c>
    </row>
    <row r="680" spans="2:15" ht="36" x14ac:dyDescent="0.25">
      <c r="B680" s="191" t="s">
        <v>114</v>
      </c>
      <c r="C680" s="191" t="s">
        <v>113</v>
      </c>
      <c r="D680" s="192" t="s">
        <v>115</v>
      </c>
      <c r="E680" s="193" t="s">
        <v>116</v>
      </c>
      <c r="F680" s="194" t="s">
        <v>46</v>
      </c>
      <c r="G680" s="195">
        <v>49.774999999999999</v>
      </c>
      <c r="H680" s="196">
        <v>40.770000000000003</v>
      </c>
      <c r="I680" s="197">
        <v>2029.33</v>
      </c>
      <c r="J680" s="198"/>
      <c r="K680" s="198">
        <f t="shared" si="86"/>
        <v>40.770000000000003</v>
      </c>
      <c r="L680" s="199">
        <f t="shared" si="87"/>
        <v>0</v>
      </c>
      <c r="M680" s="200">
        <f t="shared" si="88"/>
        <v>49.774999999999999</v>
      </c>
      <c r="N680" s="200">
        <f t="shared" si="89"/>
        <v>40.770000000000003</v>
      </c>
      <c r="O680" s="201">
        <f t="shared" si="90"/>
        <v>2029.33</v>
      </c>
    </row>
    <row r="681" spans="2:15" ht="36" x14ac:dyDescent="0.25">
      <c r="B681" s="191" t="s">
        <v>117</v>
      </c>
      <c r="C681" s="191" t="s">
        <v>113</v>
      </c>
      <c r="D681" s="192" t="s">
        <v>124</v>
      </c>
      <c r="E681" s="193" t="s">
        <v>125</v>
      </c>
      <c r="F681" s="194" t="s">
        <v>46</v>
      </c>
      <c r="G681" s="195">
        <v>49.774999999999999</v>
      </c>
      <c r="H681" s="196">
        <v>39.46</v>
      </c>
      <c r="I681" s="197">
        <v>1964.12</v>
      </c>
      <c r="J681" s="198"/>
      <c r="K681" s="198">
        <f t="shared" si="86"/>
        <v>39.46</v>
      </c>
      <c r="L681" s="199">
        <f t="shared" si="87"/>
        <v>0</v>
      </c>
      <c r="M681" s="200">
        <f t="shared" si="88"/>
        <v>49.774999999999999</v>
      </c>
      <c r="N681" s="200">
        <f t="shared" si="89"/>
        <v>39.46</v>
      </c>
      <c r="O681" s="201">
        <f t="shared" si="90"/>
        <v>1964.12</v>
      </c>
    </row>
    <row r="682" spans="2:15" ht="24" x14ac:dyDescent="0.25">
      <c r="B682" s="191" t="s">
        <v>120</v>
      </c>
      <c r="C682" s="191" t="s">
        <v>113</v>
      </c>
      <c r="D682" s="192" t="s">
        <v>67</v>
      </c>
      <c r="E682" s="193" t="s">
        <v>68</v>
      </c>
      <c r="F682" s="194" t="s">
        <v>46</v>
      </c>
      <c r="G682" s="195">
        <v>76.924999999999997</v>
      </c>
      <c r="H682" s="196">
        <v>55.24</v>
      </c>
      <c r="I682" s="197">
        <v>4249.34</v>
      </c>
      <c r="J682" s="198">
        <v>-27.15</v>
      </c>
      <c r="K682" s="198">
        <f t="shared" si="86"/>
        <v>55.24</v>
      </c>
      <c r="L682" s="199">
        <f t="shared" si="87"/>
        <v>-1499.77</v>
      </c>
      <c r="M682" s="200">
        <f t="shared" si="88"/>
        <v>49.774999999999999</v>
      </c>
      <c r="N682" s="200">
        <f t="shared" si="89"/>
        <v>55.24</v>
      </c>
      <c r="O682" s="201">
        <f t="shared" si="90"/>
        <v>2749.57</v>
      </c>
    </row>
    <row r="683" spans="2:15" ht="48" x14ac:dyDescent="0.25">
      <c r="B683" s="191" t="s">
        <v>123</v>
      </c>
      <c r="C683" s="191" t="s">
        <v>113</v>
      </c>
      <c r="D683" s="192" t="s">
        <v>128</v>
      </c>
      <c r="E683" s="193" t="s">
        <v>129</v>
      </c>
      <c r="F683" s="194" t="s">
        <v>130</v>
      </c>
      <c r="G683" s="195">
        <v>3.3</v>
      </c>
      <c r="H683" s="196">
        <v>170.98</v>
      </c>
      <c r="I683" s="197">
        <v>564.23</v>
      </c>
      <c r="J683" s="198"/>
      <c r="K683" s="198">
        <f t="shared" si="86"/>
        <v>170.98</v>
      </c>
      <c r="L683" s="199">
        <f t="shared" si="87"/>
        <v>0</v>
      </c>
      <c r="M683" s="200">
        <f t="shared" si="88"/>
        <v>3.3</v>
      </c>
      <c r="N683" s="200">
        <f t="shared" si="89"/>
        <v>170.98</v>
      </c>
      <c r="O683" s="201">
        <f t="shared" si="90"/>
        <v>564.23</v>
      </c>
    </row>
    <row r="684" spans="2:15" ht="24" x14ac:dyDescent="0.25">
      <c r="B684" s="191" t="s">
        <v>126</v>
      </c>
      <c r="C684" s="191" t="s">
        <v>113</v>
      </c>
      <c r="D684" s="192" t="s">
        <v>134</v>
      </c>
      <c r="E684" s="193" t="s">
        <v>135</v>
      </c>
      <c r="F684" s="194" t="s">
        <v>81</v>
      </c>
      <c r="G684" s="195">
        <v>11.8</v>
      </c>
      <c r="H684" s="196">
        <v>257.77999999999997</v>
      </c>
      <c r="I684" s="197">
        <v>3041.8</v>
      </c>
      <c r="J684" s="198"/>
      <c r="K684" s="198">
        <f t="shared" si="86"/>
        <v>257.77999999999997</v>
      </c>
      <c r="L684" s="199">
        <f t="shared" si="87"/>
        <v>0</v>
      </c>
      <c r="M684" s="200">
        <f t="shared" si="88"/>
        <v>11.8</v>
      </c>
      <c r="N684" s="200">
        <f t="shared" si="89"/>
        <v>257.77999999999997</v>
      </c>
      <c r="O684" s="201">
        <f t="shared" si="90"/>
        <v>3041.8</v>
      </c>
    </row>
    <row r="685" spans="2:15" ht="24" x14ac:dyDescent="0.25">
      <c r="B685" s="191" t="s">
        <v>127</v>
      </c>
      <c r="C685" s="191" t="s">
        <v>113</v>
      </c>
      <c r="D685" s="192" t="s">
        <v>137</v>
      </c>
      <c r="E685" s="193" t="s">
        <v>138</v>
      </c>
      <c r="F685" s="194" t="s">
        <v>81</v>
      </c>
      <c r="G685" s="195">
        <v>35.39</v>
      </c>
      <c r="H685" s="196">
        <v>234.11</v>
      </c>
      <c r="I685" s="197">
        <v>8285.15</v>
      </c>
      <c r="J685" s="198"/>
      <c r="K685" s="198">
        <f t="shared" si="86"/>
        <v>234.11</v>
      </c>
      <c r="L685" s="199">
        <f t="shared" si="87"/>
        <v>0</v>
      </c>
      <c r="M685" s="200">
        <f t="shared" si="88"/>
        <v>35.39</v>
      </c>
      <c r="N685" s="200">
        <f t="shared" si="89"/>
        <v>234.11</v>
      </c>
      <c r="O685" s="201">
        <f t="shared" si="90"/>
        <v>8285.15</v>
      </c>
    </row>
    <row r="686" spans="2:15" ht="24" x14ac:dyDescent="0.25">
      <c r="B686" s="191" t="s">
        <v>66</v>
      </c>
      <c r="C686" s="191" t="s">
        <v>113</v>
      </c>
      <c r="D686" s="192" t="s">
        <v>140</v>
      </c>
      <c r="E686" s="193" t="s">
        <v>141</v>
      </c>
      <c r="F686" s="194" t="s">
        <v>81</v>
      </c>
      <c r="G686" s="195">
        <v>49.16</v>
      </c>
      <c r="H686" s="196">
        <v>257.77999999999997</v>
      </c>
      <c r="I686" s="197">
        <v>12672.46</v>
      </c>
      <c r="J686" s="198"/>
      <c r="K686" s="198">
        <f t="shared" si="86"/>
        <v>257.77999999999997</v>
      </c>
      <c r="L686" s="199">
        <f t="shared" si="87"/>
        <v>0</v>
      </c>
      <c r="M686" s="200">
        <f t="shared" si="88"/>
        <v>49.16</v>
      </c>
      <c r="N686" s="200">
        <f t="shared" si="89"/>
        <v>257.77999999999997</v>
      </c>
      <c r="O686" s="201">
        <f t="shared" si="90"/>
        <v>12672.46</v>
      </c>
    </row>
    <row r="687" spans="2:15" ht="24" x14ac:dyDescent="0.25">
      <c r="B687" s="191" t="s">
        <v>133</v>
      </c>
      <c r="C687" s="191" t="s">
        <v>113</v>
      </c>
      <c r="D687" s="192" t="s">
        <v>142</v>
      </c>
      <c r="E687" s="193" t="s">
        <v>143</v>
      </c>
      <c r="F687" s="194" t="s">
        <v>81</v>
      </c>
      <c r="G687" s="195">
        <v>13.76</v>
      </c>
      <c r="H687" s="196">
        <v>315.64999999999998</v>
      </c>
      <c r="I687" s="197">
        <v>4343.34</v>
      </c>
      <c r="J687" s="198"/>
      <c r="K687" s="198">
        <f t="shared" si="86"/>
        <v>315.64999999999998</v>
      </c>
      <c r="L687" s="199">
        <f t="shared" si="87"/>
        <v>0</v>
      </c>
      <c r="M687" s="200">
        <f t="shared" si="88"/>
        <v>13.76</v>
      </c>
      <c r="N687" s="200">
        <f t="shared" si="89"/>
        <v>315.64999999999998</v>
      </c>
      <c r="O687" s="201">
        <f t="shared" si="90"/>
        <v>4343.34</v>
      </c>
    </row>
    <row r="688" spans="2:15" ht="24" x14ac:dyDescent="0.25">
      <c r="B688" s="191" t="s">
        <v>136</v>
      </c>
      <c r="C688" s="191" t="s">
        <v>113</v>
      </c>
      <c r="D688" s="192" t="s">
        <v>145</v>
      </c>
      <c r="E688" s="193" t="s">
        <v>146</v>
      </c>
      <c r="F688" s="194" t="s">
        <v>46</v>
      </c>
      <c r="G688" s="195">
        <v>213.53</v>
      </c>
      <c r="H688" s="196">
        <v>69.709999999999994</v>
      </c>
      <c r="I688" s="197">
        <v>14885.18</v>
      </c>
      <c r="J688" s="198"/>
      <c r="K688" s="198">
        <f t="shared" si="86"/>
        <v>69.709999999999994</v>
      </c>
      <c r="L688" s="199">
        <f t="shared" si="87"/>
        <v>0</v>
      </c>
      <c r="M688" s="200">
        <f t="shared" si="88"/>
        <v>213.53</v>
      </c>
      <c r="N688" s="200">
        <f t="shared" si="89"/>
        <v>69.709999999999994</v>
      </c>
      <c r="O688" s="201">
        <f t="shared" si="90"/>
        <v>14885.18</v>
      </c>
    </row>
    <row r="689" spans="2:15" ht="24" x14ac:dyDescent="0.25">
      <c r="B689" s="191" t="s">
        <v>139</v>
      </c>
      <c r="C689" s="191" t="s">
        <v>113</v>
      </c>
      <c r="D689" s="192" t="s">
        <v>148</v>
      </c>
      <c r="E689" s="193" t="s">
        <v>149</v>
      </c>
      <c r="F689" s="194" t="s">
        <v>46</v>
      </c>
      <c r="G689" s="195">
        <v>213.53</v>
      </c>
      <c r="H689" s="196">
        <v>80.23</v>
      </c>
      <c r="I689" s="197">
        <v>17131.509999999998</v>
      </c>
      <c r="J689" s="198"/>
      <c r="K689" s="198">
        <f t="shared" si="86"/>
        <v>80.23</v>
      </c>
      <c r="L689" s="199">
        <f t="shared" si="87"/>
        <v>0</v>
      </c>
      <c r="M689" s="200">
        <f t="shared" si="88"/>
        <v>213.53</v>
      </c>
      <c r="N689" s="200">
        <f t="shared" si="89"/>
        <v>80.23</v>
      </c>
      <c r="O689" s="201">
        <f t="shared" si="90"/>
        <v>17131.509999999998</v>
      </c>
    </row>
    <row r="690" spans="2:15" ht="36" x14ac:dyDescent="0.25">
      <c r="B690" s="191" t="s">
        <v>78</v>
      </c>
      <c r="C690" s="191" t="s">
        <v>113</v>
      </c>
      <c r="D690" s="192" t="s">
        <v>151</v>
      </c>
      <c r="E690" s="193" t="s">
        <v>152</v>
      </c>
      <c r="F690" s="194" t="s">
        <v>81</v>
      </c>
      <c r="G690" s="195">
        <v>58.985999999999997</v>
      </c>
      <c r="H690" s="196">
        <v>13.15</v>
      </c>
      <c r="I690" s="197">
        <v>775.67</v>
      </c>
      <c r="J690" s="198"/>
      <c r="K690" s="198">
        <f t="shared" si="86"/>
        <v>13.15</v>
      </c>
      <c r="L690" s="199">
        <f t="shared" si="87"/>
        <v>0</v>
      </c>
      <c r="M690" s="200">
        <f t="shared" si="88"/>
        <v>58.985999999999997</v>
      </c>
      <c r="N690" s="200">
        <f t="shared" si="89"/>
        <v>13.15</v>
      </c>
      <c r="O690" s="201">
        <f t="shared" si="90"/>
        <v>775.67</v>
      </c>
    </row>
    <row r="691" spans="2:15" ht="36" x14ac:dyDescent="0.25">
      <c r="B691" s="191" t="s">
        <v>144</v>
      </c>
      <c r="C691" s="191" t="s">
        <v>113</v>
      </c>
      <c r="D691" s="192" t="s">
        <v>154</v>
      </c>
      <c r="E691" s="193" t="s">
        <v>155</v>
      </c>
      <c r="F691" s="194" t="s">
        <v>81</v>
      </c>
      <c r="G691" s="195">
        <v>158.72</v>
      </c>
      <c r="H691" s="196">
        <v>185.49</v>
      </c>
      <c r="I691" s="197">
        <v>29440.97</v>
      </c>
      <c r="J691" s="198"/>
      <c r="K691" s="198">
        <f t="shared" si="86"/>
        <v>185.49</v>
      </c>
      <c r="L691" s="199">
        <f t="shared" si="87"/>
        <v>0</v>
      </c>
      <c r="M691" s="200">
        <f t="shared" si="88"/>
        <v>158.72</v>
      </c>
      <c r="N691" s="200">
        <f t="shared" si="89"/>
        <v>185.49</v>
      </c>
      <c r="O691" s="201">
        <f t="shared" si="90"/>
        <v>29440.97</v>
      </c>
    </row>
    <row r="692" spans="2:15" ht="24" x14ac:dyDescent="0.25">
      <c r="B692" s="191" t="s">
        <v>147</v>
      </c>
      <c r="C692" s="191" t="s">
        <v>113</v>
      </c>
      <c r="D692" s="192" t="s">
        <v>157</v>
      </c>
      <c r="E692" s="193" t="s">
        <v>158</v>
      </c>
      <c r="F692" s="194" t="s">
        <v>81</v>
      </c>
      <c r="G692" s="195">
        <v>98.31</v>
      </c>
      <c r="H692" s="196">
        <v>44.72</v>
      </c>
      <c r="I692" s="197">
        <v>4396.42</v>
      </c>
      <c r="J692" s="198"/>
      <c r="K692" s="198">
        <f t="shared" si="86"/>
        <v>44.72</v>
      </c>
      <c r="L692" s="199">
        <f t="shared" si="87"/>
        <v>0</v>
      </c>
      <c r="M692" s="200">
        <f t="shared" si="88"/>
        <v>98.31</v>
      </c>
      <c r="N692" s="200">
        <f t="shared" si="89"/>
        <v>44.72</v>
      </c>
      <c r="O692" s="201">
        <f t="shared" si="90"/>
        <v>4396.42</v>
      </c>
    </row>
    <row r="693" spans="2:15" ht="36" x14ac:dyDescent="0.25">
      <c r="B693" s="191" t="s">
        <v>150</v>
      </c>
      <c r="C693" s="191" t="s">
        <v>113</v>
      </c>
      <c r="D693" s="192" t="s">
        <v>160</v>
      </c>
      <c r="E693" s="193" t="s">
        <v>161</v>
      </c>
      <c r="F693" s="194" t="s">
        <v>81</v>
      </c>
      <c r="G693" s="195">
        <v>37.9</v>
      </c>
      <c r="H693" s="196">
        <v>247.39</v>
      </c>
      <c r="I693" s="197">
        <v>9376.08</v>
      </c>
      <c r="J693" s="198"/>
      <c r="K693" s="198">
        <f t="shared" si="86"/>
        <v>247.39</v>
      </c>
      <c r="L693" s="199">
        <f t="shared" si="87"/>
        <v>0</v>
      </c>
      <c r="M693" s="200">
        <f t="shared" si="88"/>
        <v>37.9</v>
      </c>
      <c r="N693" s="200">
        <f t="shared" si="89"/>
        <v>247.39</v>
      </c>
      <c r="O693" s="201">
        <f t="shared" si="90"/>
        <v>9376.08</v>
      </c>
    </row>
    <row r="694" spans="2:15" x14ac:dyDescent="0.25">
      <c r="B694" s="191" t="s">
        <v>153</v>
      </c>
      <c r="C694" s="191" t="s">
        <v>113</v>
      </c>
      <c r="D694" s="192" t="s">
        <v>163</v>
      </c>
      <c r="E694" s="193" t="s">
        <v>164</v>
      </c>
      <c r="F694" s="194" t="s">
        <v>81</v>
      </c>
      <c r="G694" s="195">
        <v>37.9</v>
      </c>
      <c r="H694" s="196">
        <v>11.84</v>
      </c>
      <c r="I694" s="197">
        <v>448.74</v>
      </c>
      <c r="J694" s="198"/>
      <c r="K694" s="198">
        <f t="shared" si="86"/>
        <v>11.84</v>
      </c>
      <c r="L694" s="199">
        <f t="shared" si="87"/>
        <v>0</v>
      </c>
      <c r="M694" s="200">
        <f t="shared" si="88"/>
        <v>37.9</v>
      </c>
      <c r="N694" s="200">
        <f t="shared" si="89"/>
        <v>11.84</v>
      </c>
      <c r="O694" s="201">
        <f t="shared" si="90"/>
        <v>448.74</v>
      </c>
    </row>
    <row r="695" spans="2:15" ht="24" x14ac:dyDescent="0.25">
      <c r="B695" s="191" t="s">
        <v>156</v>
      </c>
      <c r="C695" s="191" t="s">
        <v>113</v>
      </c>
      <c r="D695" s="192" t="s">
        <v>166</v>
      </c>
      <c r="E695" s="193" t="s">
        <v>167</v>
      </c>
      <c r="F695" s="194" t="s">
        <v>65</v>
      </c>
      <c r="G695" s="195">
        <v>60.57</v>
      </c>
      <c r="H695" s="196">
        <v>116</v>
      </c>
      <c r="I695" s="197">
        <v>7026.12</v>
      </c>
      <c r="J695" s="198"/>
      <c r="K695" s="198">
        <f t="shared" si="86"/>
        <v>116</v>
      </c>
      <c r="L695" s="199">
        <f t="shared" si="87"/>
        <v>0</v>
      </c>
      <c r="M695" s="200">
        <f t="shared" si="88"/>
        <v>60.57</v>
      </c>
      <c r="N695" s="200">
        <f t="shared" si="89"/>
        <v>116</v>
      </c>
      <c r="O695" s="201">
        <f t="shared" si="90"/>
        <v>7026.12</v>
      </c>
    </row>
    <row r="696" spans="2:15" ht="24" x14ac:dyDescent="0.25">
      <c r="B696" s="191" t="s">
        <v>159</v>
      </c>
      <c r="C696" s="191" t="s">
        <v>113</v>
      </c>
      <c r="D696" s="192" t="s">
        <v>169</v>
      </c>
      <c r="E696" s="193" t="s">
        <v>170</v>
      </c>
      <c r="F696" s="194" t="s">
        <v>81</v>
      </c>
      <c r="G696" s="195">
        <v>60.41</v>
      </c>
      <c r="H696" s="196">
        <v>286.72000000000003</v>
      </c>
      <c r="I696" s="197">
        <v>17320.759999999998</v>
      </c>
      <c r="J696" s="198"/>
      <c r="K696" s="198">
        <f t="shared" si="86"/>
        <v>286.72000000000003</v>
      </c>
      <c r="L696" s="199">
        <f t="shared" si="87"/>
        <v>0</v>
      </c>
      <c r="M696" s="200">
        <f t="shared" si="88"/>
        <v>60.41</v>
      </c>
      <c r="N696" s="200">
        <f t="shared" si="89"/>
        <v>286.72000000000003</v>
      </c>
      <c r="O696" s="201">
        <f t="shared" si="90"/>
        <v>17320.759999999998</v>
      </c>
    </row>
    <row r="697" spans="2:15" ht="36" x14ac:dyDescent="0.25">
      <c r="B697" s="191" t="s">
        <v>162</v>
      </c>
      <c r="C697" s="191" t="s">
        <v>113</v>
      </c>
      <c r="D697" s="192" t="s">
        <v>172</v>
      </c>
      <c r="E697" s="193" t="s">
        <v>173</v>
      </c>
      <c r="F697" s="194" t="s">
        <v>81</v>
      </c>
      <c r="G697" s="195">
        <v>26.1</v>
      </c>
      <c r="H697" s="196">
        <v>318.27999999999997</v>
      </c>
      <c r="I697" s="197">
        <v>8307.11</v>
      </c>
      <c r="J697" s="198"/>
      <c r="K697" s="198">
        <f t="shared" si="86"/>
        <v>318.27999999999997</v>
      </c>
      <c r="L697" s="199">
        <f t="shared" si="87"/>
        <v>0</v>
      </c>
      <c r="M697" s="200">
        <f t="shared" si="88"/>
        <v>26.1</v>
      </c>
      <c r="N697" s="200">
        <f t="shared" si="89"/>
        <v>318.27999999999997</v>
      </c>
      <c r="O697" s="201">
        <f t="shared" si="90"/>
        <v>8307.11</v>
      </c>
    </row>
    <row r="698" spans="2:15" x14ac:dyDescent="0.25">
      <c r="B698" s="202" t="s">
        <v>165</v>
      </c>
      <c r="C698" s="202" t="s">
        <v>175</v>
      </c>
      <c r="D698" s="203" t="s">
        <v>176</v>
      </c>
      <c r="E698" s="204" t="s">
        <v>177</v>
      </c>
      <c r="F698" s="205" t="s">
        <v>65</v>
      </c>
      <c r="G698" s="206">
        <v>46.98</v>
      </c>
      <c r="H698" s="207">
        <v>190.76</v>
      </c>
      <c r="I698" s="208">
        <v>8961.9</v>
      </c>
      <c r="J698" s="198"/>
      <c r="K698" s="198">
        <f t="shared" si="86"/>
        <v>190.76</v>
      </c>
      <c r="L698" s="199">
        <f t="shared" si="87"/>
        <v>0</v>
      </c>
      <c r="M698" s="200">
        <f t="shared" si="88"/>
        <v>46.98</v>
      </c>
      <c r="N698" s="200">
        <f t="shared" si="89"/>
        <v>190.76</v>
      </c>
      <c r="O698" s="201">
        <f t="shared" si="90"/>
        <v>8961.9</v>
      </c>
    </row>
    <row r="699" spans="2:15" x14ac:dyDescent="0.25">
      <c r="B699" s="209"/>
      <c r="C699" s="210" t="s">
        <v>108</v>
      </c>
      <c r="D699" s="211" t="s">
        <v>117</v>
      </c>
      <c r="E699" s="211" t="s">
        <v>178</v>
      </c>
      <c r="F699" s="209"/>
      <c r="G699" s="209"/>
      <c r="H699" s="209"/>
      <c r="I699" s="212">
        <v>1487.82</v>
      </c>
      <c r="J699" s="198"/>
      <c r="K699" s="198">
        <f t="shared" si="86"/>
        <v>0</v>
      </c>
      <c r="L699" s="199">
        <f t="shared" si="87"/>
        <v>0</v>
      </c>
      <c r="M699" s="200">
        <f t="shared" si="88"/>
        <v>0</v>
      </c>
      <c r="N699" s="200">
        <f t="shared" si="89"/>
        <v>0</v>
      </c>
      <c r="O699" s="201">
        <f t="shared" si="90"/>
        <v>0</v>
      </c>
    </row>
    <row r="700" spans="2:15" x14ac:dyDescent="0.25">
      <c r="B700" s="191" t="s">
        <v>168</v>
      </c>
      <c r="C700" s="191" t="s">
        <v>113</v>
      </c>
      <c r="D700" s="192" t="s">
        <v>180</v>
      </c>
      <c r="E700" s="193" t="s">
        <v>181</v>
      </c>
      <c r="F700" s="194" t="s">
        <v>130</v>
      </c>
      <c r="G700" s="195">
        <v>45.25</v>
      </c>
      <c r="H700" s="196">
        <v>32.880000000000003</v>
      </c>
      <c r="I700" s="197">
        <v>1487.82</v>
      </c>
      <c r="J700" s="198"/>
      <c r="K700" s="198">
        <f t="shared" si="86"/>
        <v>32.880000000000003</v>
      </c>
      <c r="L700" s="199">
        <f t="shared" si="87"/>
        <v>0</v>
      </c>
      <c r="M700" s="200">
        <f t="shared" si="88"/>
        <v>45.25</v>
      </c>
      <c r="N700" s="200">
        <f t="shared" si="89"/>
        <v>32.880000000000003</v>
      </c>
      <c r="O700" s="201">
        <f t="shared" si="90"/>
        <v>1487.82</v>
      </c>
    </row>
    <row r="701" spans="2:15" x14ac:dyDescent="0.25">
      <c r="B701" s="209"/>
      <c r="C701" s="210" t="s">
        <v>108</v>
      </c>
      <c r="D701" s="211" t="s">
        <v>120</v>
      </c>
      <c r="E701" s="211" t="s">
        <v>182</v>
      </c>
      <c r="F701" s="209"/>
      <c r="G701" s="209"/>
      <c r="H701" s="209"/>
      <c r="I701" s="212">
        <v>936.43999999999994</v>
      </c>
      <c r="J701" s="198"/>
      <c r="K701" s="198">
        <f t="shared" si="86"/>
        <v>0</v>
      </c>
      <c r="L701" s="199">
        <f t="shared" si="87"/>
        <v>0</v>
      </c>
      <c r="M701" s="200">
        <f t="shared" si="88"/>
        <v>0</v>
      </c>
      <c r="N701" s="200">
        <f t="shared" si="89"/>
        <v>0</v>
      </c>
      <c r="O701" s="201">
        <f t="shared" si="90"/>
        <v>0</v>
      </c>
    </row>
    <row r="702" spans="2:15" x14ac:dyDescent="0.25">
      <c r="B702" s="191" t="s">
        <v>171</v>
      </c>
      <c r="C702" s="191" t="s">
        <v>113</v>
      </c>
      <c r="D702" s="192" t="s">
        <v>184</v>
      </c>
      <c r="E702" s="193" t="s">
        <v>185</v>
      </c>
      <c r="F702" s="194" t="s">
        <v>53</v>
      </c>
      <c r="G702" s="195">
        <v>2</v>
      </c>
      <c r="H702" s="196">
        <v>122.32</v>
      </c>
      <c r="I702" s="197">
        <v>244.64</v>
      </c>
      <c r="J702" s="198"/>
      <c r="K702" s="198">
        <f t="shared" si="86"/>
        <v>122.32</v>
      </c>
      <c r="L702" s="199">
        <f t="shared" si="87"/>
        <v>0</v>
      </c>
      <c r="M702" s="200">
        <f t="shared" si="88"/>
        <v>2</v>
      </c>
      <c r="N702" s="200">
        <f t="shared" si="89"/>
        <v>122.32</v>
      </c>
      <c r="O702" s="201">
        <f t="shared" si="90"/>
        <v>244.64</v>
      </c>
    </row>
    <row r="703" spans="2:15" x14ac:dyDescent="0.25">
      <c r="B703" s="202" t="s">
        <v>174</v>
      </c>
      <c r="C703" s="202" t="s">
        <v>175</v>
      </c>
      <c r="D703" s="203" t="s">
        <v>193</v>
      </c>
      <c r="E703" s="204" t="s">
        <v>194</v>
      </c>
      <c r="F703" s="205" t="s">
        <v>53</v>
      </c>
      <c r="G703" s="206">
        <v>2</v>
      </c>
      <c r="H703" s="207">
        <v>345.9</v>
      </c>
      <c r="I703" s="208">
        <v>691.8</v>
      </c>
      <c r="J703" s="198"/>
      <c r="K703" s="198">
        <f t="shared" si="86"/>
        <v>345.9</v>
      </c>
      <c r="L703" s="199">
        <f t="shared" si="87"/>
        <v>0</v>
      </c>
      <c r="M703" s="200">
        <f t="shared" si="88"/>
        <v>2</v>
      </c>
      <c r="N703" s="200">
        <f t="shared" si="89"/>
        <v>345.9</v>
      </c>
      <c r="O703" s="201">
        <f t="shared" si="90"/>
        <v>691.8</v>
      </c>
    </row>
    <row r="704" spans="2:15" x14ac:dyDescent="0.25">
      <c r="B704" s="209"/>
      <c r="C704" s="210" t="s">
        <v>108</v>
      </c>
      <c r="D704" s="211" t="s">
        <v>123</v>
      </c>
      <c r="E704" s="211" t="s">
        <v>43</v>
      </c>
      <c r="F704" s="209"/>
      <c r="G704" s="209"/>
      <c r="H704" s="209"/>
      <c r="I704" s="212">
        <v>77626.47</v>
      </c>
      <c r="J704" s="198"/>
      <c r="K704" s="198">
        <f t="shared" si="86"/>
        <v>0</v>
      </c>
      <c r="L704" s="199">
        <f t="shared" si="87"/>
        <v>0</v>
      </c>
      <c r="M704" s="200">
        <f t="shared" si="88"/>
        <v>0</v>
      </c>
      <c r="N704" s="200">
        <f t="shared" si="89"/>
        <v>0</v>
      </c>
      <c r="O704" s="201">
        <f t="shared" si="90"/>
        <v>0</v>
      </c>
    </row>
    <row r="705" spans="2:15" ht="24" x14ac:dyDescent="0.25">
      <c r="B705" s="191" t="s">
        <v>179</v>
      </c>
      <c r="C705" s="191" t="s">
        <v>113</v>
      </c>
      <c r="D705" s="192" t="s">
        <v>202</v>
      </c>
      <c r="E705" s="193" t="s">
        <v>203</v>
      </c>
      <c r="F705" s="194" t="s">
        <v>46</v>
      </c>
      <c r="G705" s="195">
        <v>49.774999999999999</v>
      </c>
      <c r="H705" s="196">
        <v>319.88</v>
      </c>
      <c r="I705" s="197">
        <v>15922.03</v>
      </c>
      <c r="J705" s="198"/>
      <c r="K705" s="198">
        <f t="shared" si="86"/>
        <v>319.88</v>
      </c>
      <c r="L705" s="199">
        <f t="shared" si="87"/>
        <v>0</v>
      </c>
      <c r="M705" s="200">
        <f t="shared" si="88"/>
        <v>49.774999999999999</v>
      </c>
      <c r="N705" s="200">
        <f t="shared" si="89"/>
        <v>319.88</v>
      </c>
      <c r="O705" s="201">
        <f t="shared" si="90"/>
        <v>15922.03</v>
      </c>
    </row>
    <row r="706" spans="2:15" x14ac:dyDescent="0.25">
      <c r="B706" s="191" t="s">
        <v>183</v>
      </c>
      <c r="C706" s="191" t="s">
        <v>113</v>
      </c>
      <c r="D706" s="192" t="s">
        <v>208</v>
      </c>
      <c r="E706" s="193" t="s">
        <v>209</v>
      </c>
      <c r="F706" s="194" t="s">
        <v>46</v>
      </c>
      <c r="G706" s="195">
        <v>49.774999999999999</v>
      </c>
      <c r="H706" s="196">
        <v>155.66999999999999</v>
      </c>
      <c r="I706" s="197">
        <v>7748.47</v>
      </c>
      <c r="J706" s="198"/>
      <c r="K706" s="198">
        <f t="shared" si="86"/>
        <v>155.66999999999999</v>
      </c>
      <c r="L706" s="199">
        <f t="shared" si="87"/>
        <v>0</v>
      </c>
      <c r="M706" s="200">
        <f t="shared" si="88"/>
        <v>49.774999999999999</v>
      </c>
      <c r="N706" s="200">
        <f t="shared" si="89"/>
        <v>155.66999999999999</v>
      </c>
      <c r="O706" s="201">
        <f t="shared" si="90"/>
        <v>7748.47</v>
      </c>
    </row>
    <row r="707" spans="2:15" x14ac:dyDescent="0.25">
      <c r="B707" s="191" t="s">
        <v>186</v>
      </c>
      <c r="C707" s="191" t="s">
        <v>113</v>
      </c>
      <c r="D707" s="192" t="s">
        <v>212</v>
      </c>
      <c r="E707" s="193" t="s">
        <v>213</v>
      </c>
      <c r="F707" s="194" t="s">
        <v>46</v>
      </c>
      <c r="G707" s="195">
        <v>76.924999999999997</v>
      </c>
      <c r="H707" s="196">
        <v>18.04</v>
      </c>
      <c r="I707" s="197">
        <v>1387.73</v>
      </c>
      <c r="J707" s="198">
        <v>-76.924999999999997</v>
      </c>
      <c r="K707" s="198">
        <f t="shared" si="86"/>
        <v>18.04</v>
      </c>
      <c r="L707" s="199">
        <f t="shared" si="87"/>
        <v>-1387.73</v>
      </c>
      <c r="M707" s="200">
        <f t="shared" si="88"/>
        <v>0</v>
      </c>
      <c r="N707" s="200">
        <f t="shared" si="89"/>
        <v>18.04</v>
      </c>
      <c r="O707" s="201">
        <f t="shared" si="90"/>
        <v>0</v>
      </c>
    </row>
    <row r="708" spans="2:15" ht="24" x14ac:dyDescent="0.25">
      <c r="B708" s="191" t="s">
        <v>189</v>
      </c>
      <c r="C708" s="191" t="s">
        <v>113</v>
      </c>
      <c r="D708" s="192" t="s">
        <v>73</v>
      </c>
      <c r="E708" s="193" t="s">
        <v>74</v>
      </c>
      <c r="F708" s="194" t="s">
        <v>46</v>
      </c>
      <c r="G708" s="195">
        <v>76.924999999999997</v>
      </c>
      <c r="H708" s="196">
        <v>396.71</v>
      </c>
      <c r="I708" s="197">
        <v>30516.92</v>
      </c>
      <c r="J708" s="198">
        <v>-76.924999999999997</v>
      </c>
      <c r="K708" s="198">
        <f t="shared" si="86"/>
        <v>396.71</v>
      </c>
      <c r="L708" s="199">
        <f t="shared" si="87"/>
        <v>-30516.92</v>
      </c>
      <c r="M708" s="200">
        <f t="shared" si="88"/>
        <v>0</v>
      </c>
      <c r="N708" s="200">
        <f t="shared" si="89"/>
        <v>396.71</v>
      </c>
      <c r="O708" s="201">
        <f t="shared" si="90"/>
        <v>0</v>
      </c>
    </row>
    <row r="709" spans="2:15" ht="24" x14ac:dyDescent="0.25">
      <c r="B709" s="191" t="s">
        <v>192</v>
      </c>
      <c r="C709" s="191" t="s">
        <v>113</v>
      </c>
      <c r="D709" s="192" t="s">
        <v>216</v>
      </c>
      <c r="E709" s="193" t="s">
        <v>217</v>
      </c>
      <c r="F709" s="194" t="s">
        <v>46</v>
      </c>
      <c r="G709" s="195">
        <v>49.774999999999999</v>
      </c>
      <c r="H709" s="196">
        <v>443.02</v>
      </c>
      <c r="I709" s="197">
        <v>22051.32</v>
      </c>
      <c r="J709" s="198">
        <v>-49.774999999999999</v>
      </c>
      <c r="K709" s="198">
        <f t="shared" si="86"/>
        <v>443.02</v>
      </c>
      <c r="L709" s="199">
        <f t="shared" si="87"/>
        <v>-22051.32</v>
      </c>
      <c r="M709" s="200">
        <f t="shared" si="88"/>
        <v>0</v>
      </c>
      <c r="N709" s="200">
        <f t="shared" si="89"/>
        <v>443.02</v>
      </c>
      <c r="O709" s="201">
        <f t="shared" si="90"/>
        <v>0</v>
      </c>
    </row>
    <row r="710" spans="2:15" x14ac:dyDescent="0.25">
      <c r="B710" s="209"/>
      <c r="C710" s="210" t="s">
        <v>108</v>
      </c>
      <c r="D710" s="211" t="s">
        <v>66</v>
      </c>
      <c r="E710" s="211" t="s">
        <v>220</v>
      </c>
      <c r="F710" s="209"/>
      <c r="G710" s="209"/>
      <c r="H710" s="209"/>
      <c r="I710" s="212">
        <v>132759.26999999999</v>
      </c>
      <c r="J710" s="198"/>
      <c r="K710" s="198">
        <f t="shared" si="86"/>
        <v>0</v>
      </c>
      <c r="L710" s="199">
        <f t="shared" si="87"/>
        <v>0</v>
      </c>
      <c r="M710" s="200">
        <f t="shared" si="88"/>
        <v>0</v>
      </c>
      <c r="N710" s="200">
        <f t="shared" si="89"/>
        <v>0</v>
      </c>
      <c r="O710" s="201">
        <f t="shared" si="90"/>
        <v>0</v>
      </c>
    </row>
    <row r="711" spans="2:15" ht="24" x14ac:dyDescent="0.25">
      <c r="B711" s="191" t="s">
        <v>195</v>
      </c>
      <c r="C711" s="191" t="s">
        <v>113</v>
      </c>
      <c r="D711" s="192" t="s">
        <v>222</v>
      </c>
      <c r="E711" s="193" t="s">
        <v>223</v>
      </c>
      <c r="F711" s="194" t="s">
        <v>130</v>
      </c>
      <c r="G711" s="195">
        <v>45.25</v>
      </c>
      <c r="H711" s="196">
        <v>552.39</v>
      </c>
      <c r="I711" s="197">
        <v>24995.65</v>
      </c>
      <c r="J711" s="198"/>
      <c r="K711" s="198">
        <f t="shared" si="86"/>
        <v>552.39</v>
      </c>
      <c r="L711" s="199">
        <f t="shared" si="87"/>
        <v>0</v>
      </c>
      <c r="M711" s="200">
        <f t="shared" si="88"/>
        <v>45.25</v>
      </c>
      <c r="N711" s="200">
        <f t="shared" si="89"/>
        <v>552.39</v>
      </c>
      <c r="O711" s="201">
        <f t="shared" si="90"/>
        <v>24995.65</v>
      </c>
    </row>
    <row r="712" spans="2:15" x14ac:dyDescent="0.25">
      <c r="B712" s="202" t="s">
        <v>198</v>
      </c>
      <c r="C712" s="202" t="s">
        <v>175</v>
      </c>
      <c r="D712" s="203" t="s">
        <v>225</v>
      </c>
      <c r="E712" s="204" t="s">
        <v>226</v>
      </c>
      <c r="F712" s="205" t="s">
        <v>130</v>
      </c>
      <c r="G712" s="206">
        <v>45.929000000000002</v>
      </c>
      <c r="H712" s="207">
        <v>1060.07</v>
      </c>
      <c r="I712" s="208">
        <v>48687.96</v>
      </c>
      <c r="J712" s="198"/>
      <c r="K712" s="198">
        <f t="shared" si="86"/>
        <v>1060.07</v>
      </c>
      <c r="L712" s="199">
        <f t="shared" si="87"/>
        <v>0</v>
      </c>
      <c r="M712" s="200">
        <f t="shared" si="88"/>
        <v>45.929000000000002</v>
      </c>
      <c r="N712" s="200">
        <f t="shared" si="89"/>
        <v>1060.07</v>
      </c>
      <c r="O712" s="201">
        <f t="shared" si="90"/>
        <v>48687.96</v>
      </c>
    </row>
    <row r="713" spans="2:15" ht="24" x14ac:dyDescent="0.25">
      <c r="B713" s="191" t="s">
        <v>201</v>
      </c>
      <c r="C713" s="191" t="s">
        <v>113</v>
      </c>
      <c r="D713" s="192" t="s">
        <v>240</v>
      </c>
      <c r="E713" s="193" t="s">
        <v>241</v>
      </c>
      <c r="F713" s="194" t="s">
        <v>53</v>
      </c>
      <c r="G713" s="195">
        <v>2</v>
      </c>
      <c r="H713" s="196">
        <v>260.41000000000003</v>
      </c>
      <c r="I713" s="197">
        <v>520.82000000000005</v>
      </c>
      <c r="J713" s="198"/>
      <c r="K713" s="198">
        <f t="shared" si="86"/>
        <v>260.41000000000003</v>
      </c>
      <c r="L713" s="199">
        <f t="shared" si="87"/>
        <v>0</v>
      </c>
      <c r="M713" s="200">
        <f t="shared" si="88"/>
        <v>2</v>
      </c>
      <c r="N713" s="200">
        <f t="shared" si="89"/>
        <v>260.41000000000003</v>
      </c>
      <c r="O713" s="201">
        <f t="shared" si="90"/>
        <v>520.82000000000005</v>
      </c>
    </row>
    <row r="714" spans="2:15" ht="24" x14ac:dyDescent="0.25">
      <c r="B714" s="202" t="s">
        <v>204</v>
      </c>
      <c r="C714" s="202" t="s">
        <v>175</v>
      </c>
      <c r="D714" s="203" t="s">
        <v>243</v>
      </c>
      <c r="E714" s="204" t="s">
        <v>244</v>
      </c>
      <c r="F714" s="205" t="s">
        <v>53</v>
      </c>
      <c r="G714" s="206">
        <v>2</v>
      </c>
      <c r="H714" s="207">
        <v>1801.85</v>
      </c>
      <c r="I714" s="208">
        <v>3603.7</v>
      </c>
      <c r="J714" s="198"/>
      <c r="K714" s="198">
        <f t="shared" si="86"/>
        <v>1801.85</v>
      </c>
      <c r="L714" s="199">
        <f t="shared" si="87"/>
        <v>0</v>
      </c>
      <c r="M714" s="200">
        <f t="shared" si="88"/>
        <v>2</v>
      </c>
      <c r="N714" s="200">
        <f t="shared" si="89"/>
        <v>1801.85</v>
      </c>
      <c r="O714" s="201">
        <f t="shared" si="90"/>
        <v>3603.7</v>
      </c>
    </row>
    <row r="715" spans="2:15" x14ac:dyDescent="0.25">
      <c r="B715" s="191" t="s">
        <v>207</v>
      </c>
      <c r="C715" s="191" t="s">
        <v>113</v>
      </c>
      <c r="D715" s="192" t="s">
        <v>249</v>
      </c>
      <c r="E715" s="193" t="s">
        <v>250</v>
      </c>
      <c r="F715" s="194" t="s">
        <v>251</v>
      </c>
      <c r="G715" s="195">
        <v>1</v>
      </c>
      <c r="H715" s="196">
        <v>2564.6799999999998</v>
      </c>
      <c r="I715" s="197">
        <v>2564.6799999999998</v>
      </c>
      <c r="J715" s="198"/>
      <c r="K715" s="198">
        <f t="shared" si="86"/>
        <v>2564.6799999999998</v>
      </c>
      <c r="L715" s="199">
        <f t="shared" si="87"/>
        <v>0</v>
      </c>
      <c r="M715" s="200">
        <f t="shared" si="88"/>
        <v>1</v>
      </c>
      <c r="N715" s="200">
        <f t="shared" si="89"/>
        <v>2564.6799999999998</v>
      </c>
      <c r="O715" s="201">
        <f t="shared" si="90"/>
        <v>2564.6799999999998</v>
      </c>
    </row>
    <row r="716" spans="2:15" x14ac:dyDescent="0.25">
      <c r="B716" s="191" t="s">
        <v>210</v>
      </c>
      <c r="C716" s="191" t="s">
        <v>113</v>
      </c>
      <c r="D716" s="192" t="s">
        <v>253</v>
      </c>
      <c r="E716" s="193" t="s">
        <v>254</v>
      </c>
      <c r="F716" s="194" t="s">
        <v>53</v>
      </c>
      <c r="G716" s="195">
        <v>1</v>
      </c>
      <c r="H716" s="196">
        <v>2016.23</v>
      </c>
      <c r="I716" s="197">
        <v>2016.23</v>
      </c>
      <c r="J716" s="198"/>
      <c r="K716" s="198">
        <f t="shared" si="86"/>
        <v>2016.23</v>
      </c>
      <c r="L716" s="199">
        <f t="shared" si="87"/>
        <v>0</v>
      </c>
      <c r="M716" s="200">
        <f t="shared" si="88"/>
        <v>1</v>
      </c>
      <c r="N716" s="200">
        <f t="shared" si="89"/>
        <v>2016.23</v>
      </c>
      <c r="O716" s="201">
        <f t="shared" si="90"/>
        <v>2016.23</v>
      </c>
    </row>
    <row r="717" spans="2:15" x14ac:dyDescent="0.25">
      <c r="B717" s="202" t="s">
        <v>211</v>
      </c>
      <c r="C717" s="202" t="s">
        <v>175</v>
      </c>
      <c r="D717" s="203" t="s">
        <v>259</v>
      </c>
      <c r="E717" s="204" t="s">
        <v>260</v>
      </c>
      <c r="F717" s="205" t="s">
        <v>53</v>
      </c>
      <c r="G717" s="206">
        <v>1</v>
      </c>
      <c r="H717" s="207">
        <v>14898.16</v>
      </c>
      <c r="I717" s="208">
        <v>14898.16</v>
      </c>
      <c r="J717" s="198"/>
      <c r="K717" s="198">
        <f t="shared" si="86"/>
        <v>14898.16</v>
      </c>
      <c r="L717" s="199">
        <f t="shared" si="87"/>
        <v>0</v>
      </c>
      <c r="M717" s="200">
        <f t="shared" si="88"/>
        <v>1</v>
      </c>
      <c r="N717" s="200">
        <f t="shared" si="89"/>
        <v>14898.16</v>
      </c>
      <c r="O717" s="201">
        <f t="shared" si="90"/>
        <v>14898.16</v>
      </c>
    </row>
    <row r="718" spans="2:15" x14ac:dyDescent="0.25">
      <c r="B718" s="202" t="s">
        <v>214</v>
      </c>
      <c r="C718" s="202" t="s">
        <v>175</v>
      </c>
      <c r="D718" s="203" t="s">
        <v>262</v>
      </c>
      <c r="E718" s="204" t="s">
        <v>263</v>
      </c>
      <c r="F718" s="205" t="s">
        <v>53</v>
      </c>
      <c r="G718" s="206">
        <v>1</v>
      </c>
      <c r="H718" s="207">
        <v>1530.92</v>
      </c>
      <c r="I718" s="208">
        <v>1530.92</v>
      </c>
      <c r="J718" s="198"/>
      <c r="K718" s="198">
        <f t="shared" si="86"/>
        <v>1530.92</v>
      </c>
      <c r="L718" s="199">
        <f t="shared" si="87"/>
        <v>0</v>
      </c>
      <c r="M718" s="200">
        <f t="shared" si="88"/>
        <v>1</v>
      </c>
      <c r="N718" s="200">
        <f t="shared" si="89"/>
        <v>1530.92</v>
      </c>
      <c r="O718" s="201">
        <f t="shared" si="90"/>
        <v>1530.92</v>
      </c>
    </row>
    <row r="719" spans="2:15" x14ac:dyDescent="0.25">
      <c r="B719" s="202" t="s">
        <v>215</v>
      </c>
      <c r="C719" s="202" t="s">
        <v>175</v>
      </c>
      <c r="D719" s="203" t="s">
        <v>268</v>
      </c>
      <c r="E719" s="204" t="s">
        <v>269</v>
      </c>
      <c r="F719" s="205" t="s">
        <v>53</v>
      </c>
      <c r="G719" s="206">
        <v>1</v>
      </c>
      <c r="H719" s="207">
        <v>1202.1099999999999</v>
      </c>
      <c r="I719" s="208">
        <v>1202.1099999999999</v>
      </c>
      <c r="J719" s="198"/>
      <c r="K719" s="198">
        <f t="shared" si="86"/>
        <v>1202.1099999999999</v>
      </c>
      <c r="L719" s="199">
        <f t="shared" si="87"/>
        <v>0</v>
      </c>
      <c r="M719" s="200">
        <f t="shared" si="88"/>
        <v>1</v>
      </c>
      <c r="N719" s="200">
        <f t="shared" si="89"/>
        <v>1202.1099999999999</v>
      </c>
      <c r="O719" s="201">
        <f t="shared" si="90"/>
        <v>1202.1099999999999</v>
      </c>
    </row>
    <row r="720" spans="2:15" x14ac:dyDescent="0.25">
      <c r="B720" s="202" t="s">
        <v>218</v>
      </c>
      <c r="C720" s="202" t="s">
        <v>175</v>
      </c>
      <c r="D720" s="203" t="s">
        <v>272</v>
      </c>
      <c r="E720" s="204" t="s">
        <v>273</v>
      </c>
      <c r="F720" s="205" t="s">
        <v>53</v>
      </c>
      <c r="G720" s="206">
        <v>2</v>
      </c>
      <c r="H720" s="207">
        <v>211.75</v>
      </c>
      <c r="I720" s="208">
        <v>423.5</v>
      </c>
      <c r="J720" s="198"/>
      <c r="K720" s="198">
        <f t="shared" si="86"/>
        <v>211.75</v>
      </c>
      <c r="L720" s="199">
        <f t="shared" si="87"/>
        <v>0</v>
      </c>
      <c r="M720" s="200">
        <f t="shared" si="88"/>
        <v>2</v>
      </c>
      <c r="N720" s="200">
        <f t="shared" si="89"/>
        <v>211.75</v>
      </c>
      <c r="O720" s="201">
        <f t="shared" si="90"/>
        <v>423.5</v>
      </c>
    </row>
    <row r="721" spans="2:15" ht="24" x14ac:dyDescent="0.25">
      <c r="B721" s="191" t="s">
        <v>219</v>
      </c>
      <c r="C721" s="191" t="s">
        <v>113</v>
      </c>
      <c r="D721" s="192" t="s">
        <v>275</v>
      </c>
      <c r="E721" s="193" t="s">
        <v>276</v>
      </c>
      <c r="F721" s="194" t="s">
        <v>53</v>
      </c>
      <c r="G721" s="195">
        <v>1</v>
      </c>
      <c r="H721" s="196">
        <v>5935.59</v>
      </c>
      <c r="I721" s="197">
        <v>5935.59</v>
      </c>
      <c r="J721" s="198"/>
      <c r="K721" s="198">
        <f t="shared" si="86"/>
        <v>5935.59</v>
      </c>
      <c r="L721" s="199">
        <f t="shared" si="87"/>
        <v>0</v>
      </c>
      <c r="M721" s="200">
        <f t="shared" si="88"/>
        <v>1</v>
      </c>
      <c r="N721" s="200">
        <f t="shared" si="89"/>
        <v>5935.59</v>
      </c>
      <c r="O721" s="201">
        <f t="shared" si="90"/>
        <v>5935.59</v>
      </c>
    </row>
    <row r="722" spans="2:15" x14ac:dyDescent="0.25">
      <c r="B722" s="191" t="s">
        <v>221</v>
      </c>
      <c r="C722" s="191" t="s">
        <v>113</v>
      </c>
      <c r="D722" s="192" t="s">
        <v>278</v>
      </c>
      <c r="E722" s="193" t="s">
        <v>279</v>
      </c>
      <c r="F722" s="194" t="s">
        <v>53</v>
      </c>
      <c r="G722" s="195">
        <v>1</v>
      </c>
      <c r="H722" s="196">
        <v>485.32</v>
      </c>
      <c r="I722" s="197">
        <v>485.32</v>
      </c>
      <c r="J722" s="198"/>
      <c r="K722" s="198">
        <f t="shared" si="86"/>
        <v>485.32</v>
      </c>
      <c r="L722" s="199">
        <f t="shared" si="87"/>
        <v>0</v>
      </c>
      <c r="M722" s="200">
        <f t="shared" si="88"/>
        <v>1</v>
      </c>
      <c r="N722" s="200">
        <f t="shared" si="89"/>
        <v>485.32</v>
      </c>
      <c r="O722" s="201">
        <f t="shared" si="90"/>
        <v>485.32</v>
      </c>
    </row>
    <row r="723" spans="2:15" x14ac:dyDescent="0.25">
      <c r="B723" s="202" t="s">
        <v>224</v>
      </c>
      <c r="C723" s="202" t="s">
        <v>175</v>
      </c>
      <c r="D723" s="203" t="s">
        <v>346</v>
      </c>
      <c r="E723" s="204" t="s">
        <v>347</v>
      </c>
      <c r="F723" s="205" t="s">
        <v>53</v>
      </c>
      <c r="G723" s="206">
        <v>1</v>
      </c>
      <c r="H723" s="207">
        <v>6510.34</v>
      </c>
      <c r="I723" s="208">
        <v>6510.34</v>
      </c>
      <c r="J723" s="198"/>
      <c r="K723" s="198">
        <f t="shared" si="86"/>
        <v>6510.34</v>
      </c>
      <c r="L723" s="199">
        <f t="shared" si="87"/>
        <v>0</v>
      </c>
      <c r="M723" s="200">
        <f t="shared" si="88"/>
        <v>1</v>
      </c>
      <c r="N723" s="200">
        <f t="shared" si="89"/>
        <v>6510.34</v>
      </c>
      <c r="O723" s="201">
        <f t="shared" si="90"/>
        <v>6510.34</v>
      </c>
    </row>
    <row r="724" spans="2:15" ht="24" x14ac:dyDescent="0.25">
      <c r="B724" s="191" t="s">
        <v>227</v>
      </c>
      <c r="C724" s="191" t="s">
        <v>113</v>
      </c>
      <c r="D724" s="192" t="s">
        <v>290</v>
      </c>
      <c r="E724" s="193" t="s">
        <v>291</v>
      </c>
      <c r="F724" s="194" t="s">
        <v>81</v>
      </c>
      <c r="G724" s="195">
        <v>6.2</v>
      </c>
      <c r="H724" s="196">
        <v>3059.28</v>
      </c>
      <c r="I724" s="197">
        <v>18967.54</v>
      </c>
      <c r="J724" s="198"/>
      <c r="K724" s="198">
        <f t="shared" si="86"/>
        <v>3059.28</v>
      </c>
      <c r="L724" s="199">
        <f t="shared" si="87"/>
        <v>0</v>
      </c>
      <c r="M724" s="200">
        <f t="shared" si="88"/>
        <v>6.2</v>
      </c>
      <c r="N724" s="200">
        <f t="shared" si="89"/>
        <v>3059.28</v>
      </c>
      <c r="O724" s="201">
        <f t="shared" si="90"/>
        <v>18967.54</v>
      </c>
    </row>
    <row r="725" spans="2:15" x14ac:dyDescent="0.25">
      <c r="B725" s="191" t="s">
        <v>230</v>
      </c>
      <c r="C725" s="191" t="s">
        <v>113</v>
      </c>
      <c r="D725" s="192" t="s">
        <v>302</v>
      </c>
      <c r="E725" s="193" t="s">
        <v>303</v>
      </c>
      <c r="F725" s="194" t="s">
        <v>130</v>
      </c>
      <c r="G725" s="195">
        <v>45.25</v>
      </c>
      <c r="H725" s="196">
        <v>9.2100000000000009</v>
      </c>
      <c r="I725" s="197">
        <v>416.75</v>
      </c>
      <c r="J725" s="198"/>
      <c r="K725" s="198">
        <f t="shared" si="86"/>
        <v>9.2100000000000009</v>
      </c>
      <c r="L725" s="199">
        <f t="shared" si="87"/>
        <v>0</v>
      </c>
      <c r="M725" s="200">
        <f t="shared" si="88"/>
        <v>45.25</v>
      </c>
      <c r="N725" s="200">
        <f t="shared" si="89"/>
        <v>9.2100000000000009</v>
      </c>
      <c r="O725" s="201">
        <f t="shared" si="90"/>
        <v>416.75</v>
      </c>
    </row>
    <row r="726" spans="2:15" x14ac:dyDescent="0.25">
      <c r="B726" s="209"/>
      <c r="C726" s="210" t="s">
        <v>108</v>
      </c>
      <c r="D726" s="211" t="s">
        <v>133</v>
      </c>
      <c r="E726" s="211" t="s">
        <v>304</v>
      </c>
      <c r="F726" s="209"/>
      <c r="G726" s="209"/>
      <c r="H726" s="209"/>
      <c r="I726" s="212">
        <v>28514.910000000003</v>
      </c>
      <c r="J726" s="198"/>
      <c r="K726" s="198">
        <f t="shared" si="86"/>
        <v>0</v>
      </c>
      <c r="L726" s="199">
        <f t="shared" si="87"/>
        <v>0</v>
      </c>
      <c r="M726" s="200">
        <f t="shared" si="88"/>
        <v>0</v>
      </c>
      <c r="N726" s="200">
        <f t="shared" si="89"/>
        <v>0</v>
      </c>
      <c r="O726" s="201">
        <f t="shared" si="90"/>
        <v>0</v>
      </c>
    </row>
    <row r="727" spans="2:15" ht="36" x14ac:dyDescent="0.25">
      <c r="B727" s="191" t="s">
        <v>233</v>
      </c>
      <c r="C727" s="191" t="s">
        <v>113</v>
      </c>
      <c r="D727" s="192" t="s">
        <v>306</v>
      </c>
      <c r="E727" s="193" t="s">
        <v>307</v>
      </c>
      <c r="F727" s="194" t="s">
        <v>130</v>
      </c>
      <c r="G727" s="195">
        <v>90.5</v>
      </c>
      <c r="H727" s="196">
        <v>87.65</v>
      </c>
      <c r="I727" s="197">
        <v>7932.33</v>
      </c>
      <c r="J727" s="198">
        <v>-90.5</v>
      </c>
      <c r="K727" s="198">
        <f t="shared" si="86"/>
        <v>87.65</v>
      </c>
      <c r="L727" s="199">
        <f t="shared" si="87"/>
        <v>-7932.33</v>
      </c>
      <c r="M727" s="200">
        <f t="shared" si="88"/>
        <v>0</v>
      </c>
      <c r="N727" s="200">
        <f t="shared" si="89"/>
        <v>87.65</v>
      </c>
      <c r="O727" s="201">
        <f t="shared" si="90"/>
        <v>0</v>
      </c>
    </row>
    <row r="728" spans="2:15" ht="24" x14ac:dyDescent="0.25">
      <c r="B728" s="191" t="s">
        <v>236</v>
      </c>
      <c r="C728" s="191" t="s">
        <v>113</v>
      </c>
      <c r="D728" s="192" t="s">
        <v>309</v>
      </c>
      <c r="E728" s="193" t="s">
        <v>310</v>
      </c>
      <c r="F728" s="194" t="s">
        <v>130</v>
      </c>
      <c r="G728" s="195">
        <v>181</v>
      </c>
      <c r="H728" s="196">
        <v>32.22</v>
      </c>
      <c r="I728" s="197">
        <v>5831.82</v>
      </c>
      <c r="J728" s="198">
        <v>-181</v>
      </c>
      <c r="K728" s="198">
        <f t="shared" si="86"/>
        <v>32.22</v>
      </c>
      <c r="L728" s="199">
        <f t="shared" si="87"/>
        <v>-5831.82</v>
      </c>
      <c r="M728" s="200">
        <f t="shared" si="88"/>
        <v>0</v>
      </c>
      <c r="N728" s="200">
        <f t="shared" si="89"/>
        <v>32.22</v>
      </c>
      <c r="O728" s="201">
        <f t="shared" si="90"/>
        <v>0</v>
      </c>
    </row>
    <row r="729" spans="2:15" x14ac:dyDescent="0.25">
      <c r="B729" s="191" t="s">
        <v>239</v>
      </c>
      <c r="C729" s="191" t="s">
        <v>113</v>
      </c>
      <c r="D729" s="192" t="s">
        <v>312</v>
      </c>
      <c r="E729" s="193" t="s">
        <v>313</v>
      </c>
      <c r="F729" s="194" t="s">
        <v>130</v>
      </c>
      <c r="G729" s="195">
        <v>181</v>
      </c>
      <c r="H729" s="196">
        <v>72.34</v>
      </c>
      <c r="I729" s="197">
        <v>13093.54</v>
      </c>
      <c r="J729" s="198">
        <v>-181</v>
      </c>
      <c r="K729" s="198">
        <f t="shared" si="86"/>
        <v>72.34</v>
      </c>
      <c r="L729" s="199">
        <f t="shared" si="87"/>
        <v>-13093.54</v>
      </c>
      <c r="M729" s="200">
        <f t="shared" si="88"/>
        <v>0</v>
      </c>
      <c r="N729" s="200">
        <f t="shared" si="89"/>
        <v>72.34</v>
      </c>
      <c r="O729" s="201">
        <f t="shared" si="90"/>
        <v>0</v>
      </c>
    </row>
    <row r="730" spans="2:15" ht="24" x14ac:dyDescent="0.25">
      <c r="B730" s="191" t="s">
        <v>242</v>
      </c>
      <c r="C730" s="191" t="s">
        <v>113</v>
      </c>
      <c r="D730" s="192" t="s">
        <v>315</v>
      </c>
      <c r="E730" s="193" t="s">
        <v>316</v>
      </c>
      <c r="F730" s="194" t="s">
        <v>53</v>
      </c>
      <c r="G730" s="195">
        <v>1</v>
      </c>
      <c r="H730" s="196">
        <v>1657.22</v>
      </c>
      <c r="I730" s="197">
        <v>1657.22</v>
      </c>
      <c r="J730" s="198"/>
      <c r="K730" s="198">
        <f t="shared" si="86"/>
        <v>1657.22</v>
      </c>
      <c r="L730" s="199">
        <f t="shared" si="87"/>
        <v>0</v>
      </c>
      <c r="M730" s="200">
        <f t="shared" si="88"/>
        <v>1</v>
      </c>
      <c r="N730" s="200">
        <f t="shared" si="89"/>
        <v>1657.22</v>
      </c>
      <c r="O730" s="201">
        <f t="shared" si="90"/>
        <v>1657.22</v>
      </c>
    </row>
    <row r="731" spans="2:15" x14ac:dyDescent="0.25">
      <c r="B731" s="209"/>
      <c r="C731" s="210" t="s">
        <v>108</v>
      </c>
      <c r="D731" s="211" t="s">
        <v>317</v>
      </c>
      <c r="E731" s="211" t="s">
        <v>318</v>
      </c>
      <c r="F731" s="209"/>
      <c r="G731" s="209"/>
      <c r="H731" s="209"/>
      <c r="I731" s="212">
        <v>16378.18</v>
      </c>
      <c r="J731" s="198"/>
      <c r="K731" s="198">
        <f t="shared" si="86"/>
        <v>0</v>
      </c>
      <c r="L731" s="199">
        <f t="shared" si="87"/>
        <v>0</v>
      </c>
      <c r="M731" s="200">
        <f t="shared" si="88"/>
        <v>0</v>
      </c>
      <c r="N731" s="200">
        <f t="shared" si="89"/>
        <v>0</v>
      </c>
      <c r="O731" s="201">
        <f t="shared" si="90"/>
        <v>0</v>
      </c>
    </row>
    <row r="732" spans="2:15" ht="24" x14ac:dyDescent="0.25">
      <c r="B732" s="191" t="s">
        <v>245</v>
      </c>
      <c r="C732" s="191" t="s">
        <v>113</v>
      </c>
      <c r="D732" s="192" t="s">
        <v>320</v>
      </c>
      <c r="E732" s="193" t="s">
        <v>321</v>
      </c>
      <c r="F732" s="194" t="s">
        <v>65</v>
      </c>
      <c r="G732" s="195">
        <v>51.06</v>
      </c>
      <c r="H732" s="196">
        <v>136.36000000000001</v>
      </c>
      <c r="I732" s="197">
        <v>6962.54</v>
      </c>
      <c r="J732" s="198">
        <v>-3.1219999999999999</v>
      </c>
      <c r="K732" s="198">
        <f t="shared" si="86"/>
        <v>136.36000000000001</v>
      </c>
      <c r="L732" s="199">
        <f t="shared" si="87"/>
        <v>-425.72</v>
      </c>
      <c r="M732" s="200">
        <f t="shared" si="88"/>
        <v>47.938000000000002</v>
      </c>
      <c r="N732" s="200">
        <f t="shared" si="89"/>
        <v>136.36000000000001</v>
      </c>
      <c r="O732" s="201">
        <f t="shared" si="90"/>
        <v>6536.83</v>
      </c>
    </row>
    <row r="733" spans="2:15" ht="24" x14ac:dyDescent="0.25">
      <c r="B733" s="191" t="s">
        <v>248</v>
      </c>
      <c r="C733" s="191" t="s">
        <v>113</v>
      </c>
      <c r="D733" s="192" t="s">
        <v>83</v>
      </c>
      <c r="E733" s="193" t="s">
        <v>323</v>
      </c>
      <c r="F733" s="194" t="s">
        <v>65</v>
      </c>
      <c r="G733" s="195">
        <v>14.724</v>
      </c>
      <c r="H733" s="196">
        <v>257.77999999999997</v>
      </c>
      <c r="I733" s="197">
        <v>3795.55</v>
      </c>
      <c r="J733" s="198">
        <v>-3.1219999999999999</v>
      </c>
      <c r="K733" s="198">
        <f t="shared" si="86"/>
        <v>257.77999999999997</v>
      </c>
      <c r="L733" s="199">
        <f t="shared" si="87"/>
        <v>-804.79</v>
      </c>
      <c r="M733" s="200">
        <f t="shared" si="88"/>
        <v>11.602</v>
      </c>
      <c r="N733" s="200">
        <f t="shared" si="89"/>
        <v>257.77999999999997</v>
      </c>
      <c r="O733" s="201">
        <f t="shared" si="90"/>
        <v>2990.76</v>
      </c>
    </row>
    <row r="734" spans="2:15" ht="24" x14ac:dyDescent="0.25">
      <c r="B734" s="191" t="s">
        <v>252</v>
      </c>
      <c r="C734" s="191" t="s">
        <v>113</v>
      </c>
      <c r="D734" s="192" t="s">
        <v>325</v>
      </c>
      <c r="E734" s="193" t="s">
        <v>167</v>
      </c>
      <c r="F734" s="194" t="s">
        <v>65</v>
      </c>
      <c r="G734" s="195">
        <v>36.335999999999999</v>
      </c>
      <c r="H734" s="196">
        <v>154.66999999999999</v>
      </c>
      <c r="I734" s="197">
        <v>5620.09</v>
      </c>
      <c r="J734" s="198"/>
      <c r="K734" s="198">
        <f t="shared" si="86"/>
        <v>154.66999999999999</v>
      </c>
      <c r="L734" s="199">
        <f t="shared" si="87"/>
        <v>0</v>
      </c>
      <c r="M734" s="200">
        <f t="shared" si="88"/>
        <v>36.335999999999999</v>
      </c>
      <c r="N734" s="200">
        <f t="shared" si="89"/>
        <v>154.66999999999999</v>
      </c>
      <c r="O734" s="201">
        <f t="shared" si="90"/>
        <v>5620.09</v>
      </c>
    </row>
    <row r="735" spans="2:15" x14ac:dyDescent="0.25">
      <c r="B735" s="209"/>
      <c r="C735" s="210" t="s">
        <v>108</v>
      </c>
      <c r="D735" s="211" t="s">
        <v>326</v>
      </c>
      <c r="E735" s="211" t="s">
        <v>327</v>
      </c>
      <c r="F735" s="209"/>
      <c r="G735" s="209"/>
      <c r="H735" s="209"/>
      <c r="I735" s="212">
        <v>1211.5899999999999</v>
      </c>
      <c r="J735" s="198"/>
      <c r="K735" s="198">
        <f t="shared" si="86"/>
        <v>0</v>
      </c>
      <c r="L735" s="199">
        <f t="shared" si="87"/>
        <v>0</v>
      </c>
      <c r="M735" s="200">
        <f t="shared" si="88"/>
        <v>0</v>
      </c>
      <c r="N735" s="200">
        <f t="shared" si="89"/>
        <v>0</v>
      </c>
      <c r="O735" s="201">
        <f t="shared" si="90"/>
        <v>0</v>
      </c>
    </row>
    <row r="736" spans="2:15" ht="24" x14ac:dyDescent="0.25">
      <c r="B736" s="191" t="s">
        <v>255</v>
      </c>
      <c r="C736" s="191" t="s">
        <v>113</v>
      </c>
      <c r="D736" s="192" t="s">
        <v>329</v>
      </c>
      <c r="E736" s="193" t="s">
        <v>330</v>
      </c>
      <c r="F736" s="194" t="s">
        <v>65</v>
      </c>
      <c r="G736" s="195">
        <v>10.589</v>
      </c>
      <c r="H736" s="196">
        <v>114.42</v>
      </c>
      <c r="I736" s="197">
        <v>1211.5899999999999</v>
      </c>
      <c r="J736" s="198"/>
      <c r="K736" s="198">
        <f t="shared" si="86"/>
        <v>114.42</v>
      </c>
      <c r="L736" s="199">
        <f t="shared" si="87"/>
        <v>0</v>
      </c>
      <c r="M736" s="200">
        <f t="shared" si="88"/>
        <v>10.589</v>
      </c>
      <c r="N736" s="200">
        <f t="shared" si="89"/>
        <v>114.42</v>
      </c>
      <c r="O736" s="201">
        <f t="shared" si="90"/>
        <v>1211.5899999999999</v>
      </c>
    </row>
    <row r="738" spans="2:15" x14ac:dyDescent="0.25">
      <c r="C738" s="213"/>
      <c r="D738" s="214" t="s">
        <v>618</v>
      </c>
      <c r="E738" s="215"/>
      <c r="F738" s="215"/>
      <c r="G738" s="216"/>
      <c r="H738" s="215"/>
      <c r="I738" s="217">
        <v>415443.99</v>
      </c>
      <c r="J738" s="218"/>
      <c r="K738" s="217"/>
      <c r="L738" s="219">
        <f>ROUND(SUM(L$679:L736),2)</f>
        <v>-83543.94</v>
      </c>
      <c r="M738" s="217"/>
      <c r="N738" s="217"/>
      <c r="O738" s="219">
        <f>ROUND(SUM(O$679:O736),2)</f>
        <v>331900.06</v>
      </c>
    </row>
    <row r="740" spans="2:15" ht="15.75" x14ac:dyDescent="0.25">
      <c r="B740" s="179" t="s">
        <v>413</v>
      </c>
      <c r="C740" s="20"/>
      <c r="D740" s="20"/>
      <c r="E740" s="20"/>
      <c r="F740" s="20"/>
      <c r="G740" s="20"/>
      <c r="H740" s="20"/>
      <c r="I740" s="180">
        <v>4003320.4</v>
      </c>
      <c r="J740" s="20"/>
      <c r="K740" s="20"/>
      <c r="L740" s="20"/>
      <c r="M740" s="20"/>
      <c r="N740" s="20"/>
      <c r="O740" s="20"/>
    </row>
    <row r="741" spans="2:15" ht="15.75" x14ac:dyDescent="0.25">
      <c r="B741" s="185"/>
      <c r="C741" s="186" t="s">
        <v>108</v>
      </c>
      <c r="D741" s="187" t="s">
        <v>109</v>
      </c>
      <c r="E741" s="187" t="s">
        <v>110</v>
      </c>
      <c r="F741" s="185"/>
      <c r="G741" s="185"/>
      <c r="H741" s="185"/>
      <c r="I741" s="188">
        <v>4003320.4</v>
      </c>
      <c r="J741" s="185"/>
      <c r="K741" s="185"/>
      <c r="L741" s="185"/>
      <c r="M741" s="185"/>
      <c r="N741" s="185"/>
      <c r="O741" s="185"/>
    </row>
    <row r="742" spans="2:15" x14ac:dyDescent="0.25">
      <c r="B742" s="185"/>
      <c r="C742" s="186" t="s">
        <v>108</v>
      </c>
      <c r="D742" s="189" t="s">
        <v>111</v>
      </c>
      <c r="E742" s="189" t="s">
        <v>112</v>
      </c>
      <c r="F742" s="185"/>
      <c r="G742" s="185"/>
      <c r="H742" s="185"/>
      <c r="I742" s="190">
        <v>1639677.2300000002</v>
      </c>
      <c r="J742" s="185"/>
      <c r="K742" s="185"/>
      <c r="L742" s="185"/>
      <c r="M742" s="185"/>
      <c r="N742" s="185"/>
      <c r="O742" s="185"/>
    </row>
    <row r="743" spans="2:15" ht="36" x14ac:dyDescent="0.25">
      <c r="B743" s="191" t="s">
        <v>111</v>
      </c>
      <c r="C743" s="191" t="s">
        <v>113</v>
      </c>
      <c r="D743" s="192" t="s">
        <v>118</v>
      </c>
      <c r="E743" s="193" t="s">
        <v>119</v>
      </c>
      <c r="F743" s="194" t="s">
        <v>46</v>
      </c>
      <c r="G743" s="195">
        <v>157.92699999999999</v>
      </c>
      <c r="H743" s="196">
        <v>21.04</v>
      </c>
      <c r="I743" s="197">
        <v>3322.78</v>
      </c>
      <c r="J743" s="198"/>
      <c r="K743" s="198">
        <f t="shared" ref="K743:K806" si="91">+H743</f>
        <v>21.04</v>
      </c>
      <c r="L743" s="199">
        <f t="shared" ref="L743:L806" si="92">ROUND(J743*K743,2)</f>
        <v>0</v>
      </c>
      <c r="M743" s="200">
        <f t="shared" ref="M743:M806" si="93">+G743+J743</f>
        <v>157.92699999999999</v>
      </c>
      <c r="N743" s="200">
        <f t="shared" ref="N743:N806" si="94">+K743</f>
        <v>21.04</v>
      </c>
      <c r="O743" s="201">
        <f t="shared" ref="O743:O806" si="95">ROUND(M743*N743,2)</f>
        <v>3322.78</v>
      </c>
    </row>
    <row r="744" spans="2:15" ht="36" x14ac:dyDescent="0.25">
      <c r="B744" s="191" t="s">
        <v>114</v>
      </c>
      <c r="C744" s="191" t="s">
        <v>113</v>
      </c>
      <c r="D744" s="192" t="s">
        <v>121</v>
      </c>
      <c r="E744" s="193" t="s">
        <v>122</v>
      </c>
      <c r="F744" s="194" t="s">
        <v>46</v>
      </c>
      <c r="G744" s="195">
        <v>294.63499999999999</v>
      </c>
      <c r="H744" s="196">
        <v>26.3</v>
      </c>
      <c r="I744" s="197">
        <v>7748.9</v>
      </c>
      <c r="J744" s="198"/>
      <c r="K744" s="198">
        <f t="shared" si="91"/>
        <v>26.3</v>
      </c>
      <c r="L744" s="199">
        <f t="shared" si="92"/>
        <v>0</v>
      </c>
      <c r="M744" s="200">
        <f t="shared" si="93"/>
        <v>294.63499999999999</v>
      </c>
      <c r="N744" s="200">
        <f t="shared" si="94"/>
        <v>26.3</v>
      </c>
      <c r="O744" s="201">
        <f t="shared" si="95"/>
        <v>7748.9</v>
      </c>
    </row>
    <row r="745" spans="2:15" ht="36" x14ac:dyDescent="0.25">
      <c r="B745" s="191" t="s">
        <v>117</v>
      </c>
      <c r="C745" s="191" t="s">
        <v>113</v>
      </c>
      <c r="D745" s="192" t="s">
        <v>115</v>
      </c>
      <c r="E745" s="193" t="s">
        <v>116</v>
      </c>
      <c r="F745" s="194" t="s">
        <v>46</v>
      </c>
      <c r="G745" s="195">
        <v>283.096</v>
      </c>
      <c r="H745" s="196">
        <v>40.770000000000003</v>
      </c>
      <c r="I745" s="197">
        <v>11541.82</v>
      </c>
      <c r="J745" s="198"/>
      <c r="K745" s="198">
        <f t="shared" si="91"/>
        <v>40.770000000000003</v>
      </c>
      <c r="L745" s="199">
        <f t="shared" si="92"/>
        <v>0</v>
      </c>
      <c r="M745" s="200">
        <f t="shared" si="93"/>
        <v>283.096</v>
      </c>
      <c r="N745" s="200">
        <f t="shared" si="94"/>
        <v>40.770000000000003</v>
      </c>
      <c r="O745" s="201">
        <f t="shared" si="95"/>
        <v>11541.82</v>
      </c>
    </row>
    <row r="746" spans="2:15" ht="36" x14ac:dyDescent="0.25">
      <c r="B746" s="191" t="s">
        <v>120</v>
      </c>
      <c r="C746" s="191" t="s">
        <v>113</v>
      </c>
      <c r="D746" s="192" t="s">
        <v>349</v>
      </c>
      <c r="E746" s="193" t="s">
        <v>350</v>
      </c>
      <c r="F746" s="194" t="s">
        <v>46</v>
      </c>
      <c r="G746" s="195">
        <v>11.539</v>
      </c>
      <c r="H746" s="196">
        <v>519.33000000000004</v>
      </c>
      <c r="I746" s="197">
        <v>5992.55</v>
      </c>
      <c r="J746" s="198"/>
      <c r="K746" s="198">
        <f t="shared" si="91"/>
        <v>519.33000000000004</v>
      </c>
      <c r="L746" s="199">
        <f t="shared" si="92"/>
        <v>0</v>
      </c>
      <c r="M746" s="200">
        <f t="shared" si="93"/>
        <v>11.539</v>
      </c>
      <c r="N746" s="200">
        <f t="shared" si="94"/>
        <v>519.33000000000004</v>
      </c>
      <c r="O746" s="201">
        <f t="shared" si="95"/>
        <v>5992.55</v>
      </c>
    </row>
    <row r="747" spans="2:15" ht="36" x14ac:dyDescent="0.25">
      <c r="B747" s="191" t="s">
        <v>123</v>
      </c>
      <c r="C747" s="191" t="s">
        <v>113</v>
      </c>
      <c r="D747" s="192" t="s">
        <v>124</v>
      </c>
      <c r="E747" s="193" t="s">
        <v>125</v>
      </c>
      <c r="F747" s="194" t="s">
        <v>46</v>
      </c>
      <c r="G747" s="195">
        <v>283.096</v>
      </c>
      <c r="H747" s="196">
        <v>39.46</v>
      </c>
      <c r="I747" s="197">
        <v>11170.97</v>
      </c>
      <c r="J747" s="198"/>
      <c r="K747" s="198">
        <f t="shared" si="91"/>
        <v>39.46</v>
      </c>
      <c r="L747" s="199">
        <f t="shared" si="92"/>
        <v>0</v>
      </c>
      <c r="M747" s="200">
        <f t="shared" si="93"/>
        <v>283.096</v>
      </c>
      <c r="N747" s="200">
        <f t="shared" si="94"/>
        <v>39.46</v>
      </c>
      <c r="O747" s="201">
        <f t="shared" si="95"/>
        <v>11170.97</v>
      </c>
    </row>
    <row r="748" spans="2:15" ht="36" x14ac:dyDescent="0.25">
      <c r="B748" s="191" t="s">
        <v>126</v>
      </c>
      <c r="C748" s="191" t="s">
        <v>113</v>
      </c>
      <c r="D748" s="192" t="s">
        <v>351</v>
      </c>
      <c r="E748" s="193" t="s">
        <v>352</v>
      </c>
      <c r="F748" s="194" t="s">
        <v>46</v>
      </c>
      <c r="G748" s="195">
        <v>11.539</v>
      </c>
      <c r="H748" s="196">
        <v>77.599999999999994</v>
      </c>
      <c r="I748" s="197">
        <v>895.43</v>
      </c>
      <c r="J748" s="198"/>
      <c r="K748" s="198">
        <f t="shared" si="91"/>
        <v>77.599999999999994</v>
      </c>
      <c r="L748" s="199">
        <f t="shared" si="92"/>
        <v>0</v>
      </c>
      <c r="M748" s="200">
        <f t="shared" si="93"/>
        <v>11.539</v>
      </c>
      <c r="N748" s="200">
        <f t="shared" si="94"/>
        <v>77.599999999999994</v>
      </c>
      <c r="O748" s="201">
        <f t="shared" si="95"/>
        <v>895.43</v>
      </c>
    </row>
    <row r="749" spans="2:15" ht="24" x14ac:dyDescent="0.25">
      <c r="B749" s="191" t="s">
        <v>127</v>
      </c>
      <c r="C749" s="191" t="s">
        <v>113</v>
      </c>
      <c r="D749" s="192" t="s">
        <v>67</v>
      </c>
      <c r="E749" s="193" t="s">
        <v>68</v>
      </c>
      <c r="F749" s="194" t="s">
        <v>46</v>
      </c>
      <c r="G749" s="195">
        <v>459.541</v>
      </c>
      <c r="H749" s="196">
        <v>55.24</v>
      </c>
      <c r="I749" s="197">
        <v>25385.040000000001</v>
      </c>
      <c r="J749" s="198"/>
      <c r="K749" s="198">
        <f t="shared" si="91"/>
        <v>55.24</v>
      </c>
      <c r="L749" s="199">
        <f t="shared" si="92"/>
        <v>0</v>
      </c>
      <c r="M749" s="200">
        <f t="shared" si="93"/>
        <v>459.541</v>
      </c>
      <c r="N749" s="200">
        <f t="shared" si="94"/>
        <v>55.24</v>
      </c>
      <c r="O749" s="201">
        <f t="shared" si="95"/>
        <v>25385.040000000001</v>
      </c>
    </row>
    <row r="750" spans="2:15" ht="48" x14ac:dyDescent="0.25">
      <c r="B750" s="191" t="s">
        <v>66</v>
      </c>
      <c r="C750" s="191" t="s">
        <v>113</v>
      </c>
      <c r="D750" s="192" t="s">
        <v>128</v>
      </c>
      <c r="E750" s="193" t="s">
        <v>129</v>
      </c>
      <c r="F750" s="194" t="s">
        <v>130</v>
      </c>
      <c r="G750" s="195">
        <v>15.4</v>
      </c>
      <c r="H750" s="196">
        <v>170.98</v>
      </c>
      <c r="I750" s="197">
        <v>2633.09</v>
      </c>
      <c r="J750" s="198"/>
      <c r="K750" s="198">
        <f t="shared" si="91"/>
        <v>170.98</v>
      </c>
      <c r="L750" s="199">
        <f t="shared" si="92"/>
        <v>0</v>
      </c>
      <c r="M750" s="200">
        <f t="shared" si="93"/>
        <v>15.4</v>
      </c>
      <c r="N750" s="200">
        <f t="shared" si="94"/>
        <v>170.98</v>
      </c>
      <c r="O750" s="201">
        <f t="shared" si="95"/>
        <v>2633.09</v>
      </c>
    </row>
    <row r="751" spans="2:15" ht="24" x14ac:dyDescent="0.25">
      <c r="B751" s="191" t="s">
        <v>133</v>
      </c>
      <c r="C751" s="191" t="s">
        <v>113</v>
      </c>
      <c r="D751" s="192" t="s">
        <v>353</v>
      </c>
      <c r="E751" s="193" t="s">
        <v>354</v>
      </c>
      <c r="F751" s="194" t="s">
        <v>130</v>
      </c>
      <c r="G751" s="195">
        <v>2.2000000000000002</v>
      </c>
      <c r="H751" s="196">
        <v>257.77999999999997</v>
      </c>
      <c r="I751" s="197">
        <v>567.12</v>
      </c>
      <c r="J751" s="198"/>
      <c r="K751" s="198">
        <f t="shared" si="91"/>
        <v>257.77999999999997</v>
      </c>
      <c r="L751" s="199">
        <f t="shared" si="92"/>
        <v>0</v>
      </c>
      <c r="M751" s="200">
        <f t="shared" si="93"/>
        <v>2.2000000000000002</v>
      </c>
      <c r="N751" s="200">
        <f t="shared" si="94"/>
        <v>257.77999999999997</v>
      </c>
      <c r="O751" s="201">
        <f t="shared" si="95"/>
        <v>567.12</v>
      </c>
    </row>
    <row r="752" spans="2:15" ht="48" x14ac:dyDescent="0.25">
      <c r="B752" s="191" t="s">
        <v>136</v>
      </c>
      <c r="C752" s="191" t="s">
        <v>113</v>
      </c>
      <c r="D752" s="192" t="s">
        <v>131</v>
      </c>
      <c r="E752" s="193" t="s">
        <v>132</v>
      </c>
      <c r="F752" s="194" t="s">
        <v>130</v>
      </c>
      <c r="G752" s="195">
        <v>9.9</v>
      </c>
      <c r="H752" s="196">
        <v>147.30000000000001</v>
      </c>
      <c r="I752" s="197">
        <v>1458.27</v>
      </c>
      <c r="J752" s="198"/>
      <c r="K752" s="198">
        <f t="shared" si="91"/>
        <v>147.30000000000001</v>
      </c>
      <c r="L752" s="199">
        <f t="shared" si="92"/>
        <v>0</v>
      </c>
      <c r="M752" s="200">
        <f t="shared" si="93"/>
        <v>9.9</v>
      </c>
      <c r="N752" s="200">
        <f t="shared" si="94"/>
        <v>147.30000000000001</v>
      </c>
      <c r="O752" s="201">
        <f t="shared" si="95"/>
        <v>1458.27</v>
      </c>
    </row>
    <row r="753" spans="2:15" ht="24" x14ac:dyDescent="0.25">
      <c r="B753" s="191" t="s">
        <v>139</v>
      </c>
      <c r="C753" s="191" t="s">
        <v>113</v>
      </c>
      <c r="D753" s="192" t="s">
        <v>333</v>
      </c>
      <c r="E753" s="193" t="s">
        <v>334</v>
      </c>
      <c r="F753" s="194" t="s">
        <v>81</v>
      </c>
      <c r="G753" s="195">
        <v>0.502</v>
      </c>
      <c r="H753" s="196">
        <v>57.87</v>
      </c>
      <c r="I753" s="197">
        <v>29.05</v>
      </c>
      <c r="J753" s="198"/>
      <c r="K753" s="198">
        <f t="shared" si="91"/>
        <v>57.87</v>
      </c>
      <c r="L753" s="199">
        <f t="shared" si="92"/>
        <v>0</v>
      </c>
      <c r="M753" s="200">
        <f t="shared" si="93"/>
        <v>0.502</v>
      </c>
      <c r="N753" s="200">
        <f t="shared" si="94"/>
        <v>57.87</v>
      </c>
      <c r="O753" s="201">
        <f t="shared" si="95"/>
        <v>29.05</v>
      </c>
    </row>
    <row r="754" spans="2:15" ht="24" x14ac:dyDescent="0.25">
      <c r="B754" s="191" t="s">
        <v>78</v>
      </c>
      <c r="C754" s="191" t="s">
        <v>113</v>
      </c>
      <c r="D754" s="192" t="s">
        <v>134</v>
      </c>
      <c r="E754" s="193" t="s">
        <v>135</v>
      </c>
      <c r="F754" s="194" t="s">
        <v>81</v>
      </c>
      <c r="G754" s="195">
        <v>109.82</v>
      </c>
      <c r="H754" s="196">
        <v>257.77999999999997</v>
      </c>
      <c r="I754" s="197">
        <v>28309.4</v>
      </c>
      <c r="J754" s="198"/>
      <c r="K754" s="198">
        <f t="shared" si="91"/>
        <v>257.77999999999997</v>
      </c>
      <c r="L754" s="199">
        <f t="shared" si="92"/>
        <v>0</v>
      </c>
      <c r="M754" s="200">
        <f t="shared" si="93"/>
        <v>109.82</v>
      </c>
      <c r="N754" s="200">
        <f t="shared" si="94"/>
        <v>257.77999999999997</v>
      </c>
      <c r="O754" s="201">
        <f t="shared" si="95"/>
        <v>28309.4</v>
      </c>
    </row>
    <row r="755" spans="2:15" ht="24" x14ac:dyDescent="0.25">
      <c r="B755" s="191" t="s">
        <v>144</v>
      </c>
      <c r="C755" s="191" t="s">
        <v>113</v>
      </c>
      <c r="D755" s="192" t="s">
        <v>137</v>
      </c>
      <c r="E755" s="193" t="s">
        <v>138</v>
      </c>
      <c r="F755" s="194" t="s">
        <v>81</v>
      </c>
      <c r="G755" s="195">
        <v>309.91000000000003</v>
      </c>
      <c r="H755" s="196">
        <v>234.11</v>
      </c>
      <c r="I755" s="197">
        <v>72553.03</v>
      </c>
      <c r="J755" s="198"/>
      <c r="K755" s="198">
        <f t="shared" si="91"/>
        <v>234.11</v>
      </c>
      <c r="L755" s="199">
        <f t="shared" si="92"/>
        <v>0</v>
      </c>
      <c r="M755" s="200">
        <f t="shared" si="93"/>
        <v>309.91000000000003</v>
      </c>
      <c r="N755" s="200">
        <f t="shared" si="94"/>
        <v>234.11</v>
      </c>
      <c r="O755" s="201">
        <f t="shared" si="95"/>
        <v>72553.03</v>
      </c>
    </row>
    <row r="756" spans="2:15" ht="24" x14ac:dyDescent="0.25">
      <c r="B756" s="191" t="s">
        <v>147</v>
      </c>
      <c r="C756" s="191" t="s">
        <v>113</v>
      </c>
      <c r="D756" s="192" t="s">
        <v>140</v>
      </c>
      <c r="E756" s="193" t="s">
        <v>141</v>
      </c>
      <c r="F756" s="194" t="s">
        <v>81</v>
      </c>
      <c r="G756" s="195">
        <v>480.94</v>
      </c>
      <c r="H756" s="196">
        <v>257.77999999999997</v>
      </c>
      <c r="I756" s="197">
        <v>123976.71</v>
      </c>
      <c r="J756" s="198"/>
      <c r="K756" s="198">
        <f t="shared" si="91"/>
        <v>257.77999999999997</v>
      </c>
      <c r="L756" s="199">
        <f t="shared" si="92"/>
        <v>0</v>
      </c>
      <c r="M756" s="200">
        <f t="shared" si="93"/>
        <v>480.94</v>
      </c>
      <c r="N756" s="200">
        <f t="shared" si="94"/>
        <v>257.77999999999997</v>
      </c>
      <c r="O756" s="201">
        <f t="shared" si="95"/>
        <v>123976.71</v>
      </c>
    </row>
    <row r="757" spans="2:15" ht="24" x14ac:dyDescent="0.25">
      <c r="B757" s="191" t="s">
        <v>150</v>
      </c>
      <c r="C757" s="191" t="s">
        <v>113</v>
      </c>
      <c r="D757" s="192" t="s">
        <v>142</v>
      </c>
      <c r="E757" s="193" t="s">
        <v>143</v>
      </c>
      <c r="F757" s="194" t="s">
        <v>81</v>
      </c>
      <c r="G757" s="195">
        <v>307.38</v>
      </c>
      <c r="H757" s="196">
        <v>315.64999999999998</v>
      </c>
      <c r="I757" s="197">
        <v>97024.5</v>
      </c>
      <c r="J757" s="198"/>
      <c r="K757" s="198">
        <f t="shared" si="91"/>
        <v>315.64999999999998</v>
      </c>
      <c r="L757" s="199">
        <f t="shared" si="92"/>
        <v>0</v>
      </c>
      <c r="M757" s="200">
        <f t="shared" si="93"/>
        <v>307.38</v>
      </c>
      <c r="N757" s="200">
        <f t="shared" si="94"/>
        <v>315.64999999999998</v>
      </c>
      <c r="O757" s="201">
        <f t="shared" si="95"/>
        <v>97024.5</v>
      </c>
    </row>
    <row r="758" spans="2:15" ht="24" x14ac:dyDescent="0.25">
      <c r="B758" s="191" t="s">
        <v>153</v>
      </c>
      <c r="C758" s="191" t="s">
        <v>113</v>
      </c>
      <c r="D758" s="192" t="s">
        <v>145</v>
      </c>
      <c r="E758" s="193" t="s">
        <v>146</v>
      </c>
      <c r="F758" s="194" t="s">
        <v>46</v>
      </c>
      <c r="G758" s="195">
        <v>2142.02</v>
      </c>
      <c r="H758" s="196">
        <v>69.709999999999994</v>
      </c>
      <c r="I758" s="197">
        <v>149320.21</v>
      </c>
      <c r="J758" s="198"/>
      <c r="K758" s="198">
        <f t="shared" si="91"/>
        <v>69.709999999999994</v>
      </c>
      <c r="L758" s="199">
        <f t="shared" si="92"/>
        <v>0</v>
      </c>
      <c r="M758" s="200">
        <f t="shared" si="93"/>
        <v>2142.02</v>
      </c>
      <c r="N758" s="200">
        <f t="shared" si="94"/>
        <v>69.709999999999994</v>
      </c>
      <c r="O758" s="201">
        <f t="shared" si="95"/>
        <v>149320.21</v>
      </c>
    </row>
    <row r="759" spans="2:15" ht="24" x14ac:dyDescent="0.25">
      <c r="B759" s="191" t="s">
        <v>156</v>
      </c>
      <c r="C759" s="191" t="s">
        <v>113</v>
      </c>
      <c r="D759" s="192" t="s">
        <v>148</v>
      </c>
      <c r="E759" s="193" t="s">
        <v>149</v>
      </c>
      <c r="F759" s="194" t="s">
        <v>46</v>
      </c>
      <c r="G759" s="195">
        <v>2142.02</v>
      </c>
      <c r="H759" s="196">
        <v>80.23</v>
      </c>
      <c r="I759" s="197">
        <v>171854.26</v>
      </c>
      <c r="J759" s="198"/>
      <c r="K759" s="198">
        <f t="shared" si="91"/>
        <v>80.23</v>
      </c>
      <c r="L759" s="199">
        <f t="shared" si="92"/>
        <v>0</v>
      </c>
      <c r="M759" s="200">
        <f t="shared" si="93"/>
        <v>2142.02</v>
      </c>
      <c r="N759" s="200">
        <f t="shared" si="94"/>
        <v>80.23</v>
      </c>
      <c r="O759" s="201">
        <f t="shared" si="95"/>
        <v>171854.26</v>
      </c>
    </row>
    <row r="760" spans="2:15" ht="36" x14ac:dyDescent="0.25">
      <c r="B760" s="191" t="s">
        <v>159</v>
      </c>
      <c r="C760" s="191" t="s">
        <v>113</v>
      </c>
      <c r="D760" s="192" t="s">
        <v>151</v>
      </c>
      <c r="E760" s="193" t="s">
        <v>152</v>
      </c>
      <c r="F760" s="194" t="s">
        <v>81</v>
      </c>
      <c r="G760" s="195">
        <v>658.93799999999999</v>
      </c>
      <c r="H760" s="196">
        <v>13.15</v>
      </c>
      <c r="I760" s="197">
        <v>8665.0300000000007</v>
      </c>
      <c r="J760" s="198"/>
      <c r="K760" s="198">
        <f t="shared" si="91"/>
        <v>13.15</v>
      </c>
      <c r="L760" s="199">
        <f t="shared" si="92"/>
        <v>0</v>
      </c>
      <c r="M760" s="200">
        <f t="shared" si="93"/>
        <v>658.93799999999999</v>
      </c>
      <c r="N760" s="200">
        <f t="shared" si="94"/>
        <v>13.15</v>
      </c>
      <c r="O760" s="201">
        <f t="shared" si="95"/>
        <v>8665.0300000000007</v>
      </c>
    </row>
    <row r="761" spans="2:15" ht="36" x14ac:dyDescent="0.25">
      <c r="B761" s="191" t="s">
        <v>162</v>
      </c>
      <c r="C761" s="191" t="s">
        <v>113</v>
      </c>
      <c r="D761" s="192" t="s">
        <v>154</v>
      </c>
      <c r="E761" s="193" t="s">
        <v>155</v>
      </c>
      <c r="F761" s="194" t="s">
        <v>81</v>
      </c>
      <c r="G761" s="195">
        <v>1833.47</v>
      </c>
      <c r="H761" s="196">
        <v>186.83</v>
      </c>
      <c r="I761" s="197">
        <v>342547.20000000001</v>
      </c>
      <c r="J761" s="198"/>
      <c r="K761" s="198">
        <f t="shared" si="91"/>
        <v>186.83</v>
      </c>
      <c r="L761" s="199">
        <f t="shared" si="92"/>
        <v>0</v>
      </c>
      <c r="M761" s="200">
        <f t="shared" si="93"/>
        <v>1833.47</v>
      </c>
      <c r="N761" s="200">
        <f t="shared" si="94"/>
        <v>186.83</v>
      </c>
      <c r="O761" s="201">
        <f t="shared" si="95"/>
        <v>342547.20000000001</v>
      </c>
    </row>
    <row r="762" spans="2:15" ht="24" x14ac:dyDescent="0.25">
      <c r="B762" s="191" t="s">
        <v>165</v>
      </c>
      <c r="C762" s="191" t="s">
        <v>113</v>
      </c>
      <c r="D762" s="192" t="s">
        <v>157</v>
      </c>
      <c r="E762" s="193" t="s">
        <v>158</v>
      </c>
      <c r="F762" s="194" t="s">
        <v>81</v>
      </c>
      <c r="G762" s="195">
        <v>1098.23</v>
      </c>
      <c r="H762" s="196">
        <v>44.72</v>
      </c>
      <c r="I762" s="197">
        <v>49112.85</v>
      </c>
      <c r="J762" s="198"/>
      <c r="K762" s="198">
        <f t="shared" si="91"/>
        <v>44.72</v>
      </c>
      <c r="L762" s="199">
        <f t="shared" si="92"/>
        <v>0</v>
      </c>
      <c r="M762" s="200">
        <f t="shared" si="93"/>
        <v>1098.23</v>
      </c>
      <c r="N762" s="200">
        <f t="shared" si="94"/>
        <v>44.72</v>
      </c>
      <c r="O762" s="201">
        <f t="shared" si="95"/>
        <v>49112.85</v>
      </c>
    </row>
    <row r="763" spans="2:15" ht="36" x14ac:dyDescent="0.25">
      <c r="B763" s="191" t="s">
        <v>168</v>
      </c>
      <c r="C763" s="191" t="s">
        <v>113</v>
      </c>
      <c r="D763" s="192" t="s">
        <v>160</v>
      </c>
      <c r="E763" s="193" t="s">
        <v>161</v>
      </c>
      <c r="F763" s="194" t="s">
        <v>81</v>
      </c>
      <c r="G763" s="195">
        <v>357.1</v>
      </c>
      <c r="H763" s="196">
        <v>247.39</v>
      </c>
      <c r="I763" s="197">
        <v>88342.97</v>
      </c>
      <c r="J763" s="198"/>
      <c r="K763" s="198">
        <f t="shared" si="91"/>
        <v>247.39</v>
      </c>
      <c r="L763" s="199">
        <f t="shared" si="92"/>
        <v>0</v>
      </c>
      <c r="M763" s="200">
        <f t="shared" si="93"/>
        <v>357.1</v>
      </c>
      <c r="N763" s="200">
        <f t="shared" si="94"/>
        <v>247.39</v>
      </c>
      <c r="O763" s="201">
        <f t="shared" si="95"/>
        <v>88342.97</v>
      </c>
    </row>
    <row r="764" spans="2:15" x14ac:dyDescent="0.25">
      <c r="B764" s="191" t="s">
        <v>171</v>
      </c>
      <c r="C764" s="191" t="s">
        <v>113</v>
      </c>
      <c r="D764" s="192" t="s">
        <v>163</v>
      </c>
      <c r="E764" s="193" t="s">
        <v>164</v>
      </c>
      <c r="F764" s="194" t="s">
        <v>81</v>
      </c>
      <c r="G764" s="195">
        <v>357.1</v>
      </c>
      <c r="H764" s="196">
        <v>11.84</v>
      </c>
      <c r="I764" s="197">
        <v>4228.0600000000004</v>
      </c>
      <c r="J764" s="198"/>
      <c r="K764" s="198">
        <f t="shared" si="91"/>
        <v>11.84</v>
      </c>
      <c r="L764" s="199">
        <f t="shared" si="92"/>
        <v>0</v>
      </c>
      <c r="M764" s="200">
        <f t="shared" si="93"/>
        <v>357.1</v>
      </c>
      <c r="N764" s="200">
        <f t="shared" si="94"/>
        <v>11.84</v>
      </c>
      <c r="O764" s="201">
        <f t="shared" si="95"/>
        <v>4228.0600000000004</v>
      </c>
    </row>
    <row r="765" spans="2:15" ht="24" x14ac:dyDescent="0.25">
      <c r="B765" s="191" t="s">
        <v>174</v>
      </c>
      <c r="C765" s="191" t="s">
        <v>113</v>
      </c>
      <c r="D765" s="192" t="s">
        <v>166</v>
      </c>
      <c r="E765" s="193" t="s">
        <v>167</v>
      </c>
      <c r="F765" s="194" t="s">
        <v>65</v>
      </c>
      <c r="G765" s="195">
        <v>570.70000000000005</v>
      </c>
      <c r="H765" s="196">
        <v>116</v>
      </c>
      <c r="I765" s="197">
        <v>66201.2</v>
      </c>
      <c r="J765" s="198"/>
      <c r="K765" s="198">
        <f t="shared" si="91"/>
        <v>116</v>
      </c>
      <c r="L765" s="199">
        <f t="shared" si="92"/>
        <v>0</v>
      </c>
      <c r="M765" s="200">
        <f t="shared" si="93"/>
        <v>570.70000000000005</v>
      </c>
      <c r="N765" s="200">
        <f t="shared" si="94"/>
        <v>116</v>
      </c>
      <c r="O765" s="201">
        <f t="shared" si="95"/>
        <v>66201.2</v>
      </c>
    </row>
    <row r="766" spans="2:15" ht="24" x14ac:dyDescent="0.25">
      <c r="B766" s="191" t="s">
        <v>179</v>
      </c>
      <c r="C766" s="191" t="s">
        <v>113</v>
      </c>
      <c r="D766" s="192" t="s">
        <v>169</v>
      </c>
      <c r="E766" s="193" t="s">
        <v>170</v>
      </c>
      <c r="F766" s="194" t="s">
        <v>81</v>
      </c>
      <c r="G766" s="195">
        <v>735.24</v>
      </c>
      <c r="H766" s="196">
        <v>286.72000000000003</v>
      </c>
      <c r="I766" s="197">
        <v>210808.01</v>
      </c>
      <c r="J766" s="198"/>
      <c r="K766" s="198">
        <f t="shared" si="91"/>
        <v>286.72000000000003</v>
      </c>
      <c r="L766" s="199">
        <f t="shared" si="92"/>
        <v>0</v>
      </c>
      <c r="M766" s="200">
        <f t="shared" si="93"/>
        <v>735.24</v>
      </c>
      <c r="N766" s="200">
        <f t="shared" si="94"/>
        <v>286.72000000000003</v>
      </c>
      <c r="O766" s="201">
        <f t="shared" si="95"/>
        <v>210808.01</v>
      </c>
    </row>
    <row r="767" spans="2:15" ht="36" x14ac:dyDescent="0.25">
      <c r="B767" s="191" t="s">
        <v>183</v>
      </c>
      <c r="C767" s="191" t="s">
        <v>113</v>
      </c>
      <c r="D767" s="192" t="s">
        <v>172</v>
      </c>
      <c r="E767" s="193" t="s">
        <v>173</v>
      </c>
      <c r="F767" s="194" t="s">
        <v>81</v>
      </c>
      <c r="G767" s="195">
        <v>235.26</v>
      </c>
      <c r="H767" s="196">
        <v>318.27999999999997</v>
      </c>
      <c r="I767" s="197">
        <v>74878.55</v>
      </c>
      <c r="J767" s="198"/>
      <c r="K767" s="198">
        <f t="shared" si="91"/>
        <v>318.27999999999997</v>
      </c>
      <c r="L767" s="199">
        <f t="shared" si="92"/>
        <v>0</v>
      </c>
      <c r="M767" s="200">
        <f t="shared" si="93"/>
        <v>235.26</v>
      </c>
      <c r="N767" s="200">
        <f t="shared" si="94"/>
        <v>318.27999999999997</v>
      </c>
      <c r="O767" s="201">
        <f t="shared" si="95"/>
        <v>74878.55</v>
      </c>
    </row>
    <row r="768" spans="2:15" x14ac:dyDescent="0.25">
      <c r="B768" s="202" t="s">
        <v>186</v>
      </c>
      <c r="C768" s="202" t="s">
        <v>175</v>
      </c>
      <c r="D768" s="203" t="s">
        <v>176</v>
      </c>
      <c r="E768" s="204" t="s">
        <v>177</v>
      </c>
      <c r="F768" s="205" t="s">
        <v>65</v>
      </c>
      <c r="G768" s="206">
        <v>423.46800000000002</v>
      </c>
      <c r="H768" s="207">
        <v>190.76</v>
      </c>
      <c r="I768" s="208">
        <v>80780.759999999995</v>
      </c>
      <c r="J768" s="198"/>
      <c r="K768" s="198">
        <f t="shared" si="91"/>
        <v>190.76</v>
      </c>
      <c r="L768" s="199">
        <f t="shared" si="92"/>
        <v>0</v>
      </c>
      <c r="M768" s="200">
        <f t="shared" si="93"/>
        <v>423.46800000000002</v>
      </c>
      <c r="N768" s="200">
        <f t="shared" si="94"/>
        <v>190.76</v>
      </c>
      <c r="O768" s="201">
        <f t="shared" si="95"/>
        <v>80780.759999999995</v>
      </c>
    </row>
    <row r="769" spans="2:15" ht="24" x14ac:dyDescent="0.25">
      <c r="B769" s="191" t="s">
        <v>189</v>
      </c>
      <c r="C769" s="191" t="s">
        <v>113</v>
      </c>
      <c r="D769" s="192" t="s">
        <v>335</v>
      </c>
      <c r="E769" s="193" t="s">
        <v>336</v>
      </c>
      <c r="F769" s="194" t="s">
        <v>46</v>
      </c>
      <c r="G769" s="195">
        <v>5.016</v>
      </c>
      <c r="H769" s="196">
        <v>18.41</v>
      </c>
      <c r="I769" s="197">
        <v>92.34</v>
      </c>
      <c r="J769" s="198"/>
      <c r="K769" s="198">
        <f t="shared" si="91"/>
        <v>18.41</v>
      </c>
      <c r="L769" s="199">
        <f t="shared" si="92"/>
        <v>0</v>
      </c>
      <c r="M769" s="200">
        <f t="shared" si="93"/>
        <v>5.016</v>
      </c>
      <c r="N769" s="200">
        <f t="shared" si="94"/>
        <v>18.41</v>
      </c>
      <c r="O769" s="201">
        <f t="shared" si="95"/>
        <v>92.34</v>
      </c>
    </row>
    <row r="770" spans="2:15" x14ac:dyDescent="0.25">
      <c r="B770" s="191" t="s">
        <v>192</v>
      </c>
      <c r="C770" s="191" t="s">
        <v>113</v>
      </c>
      <c r="D770" s="192" t="s">
        <v>337</v>
      </c>
      <c r="E770" s="193" t="s">
        <v>338</v>
      </c>
      <c r="F770" s="194" t="s">
        <v>46</v>
      </c>
      <c r="G770" s="195">
        <v>5.016</v>
      </c>
      <c r="H770" s="196">
        <v>27.62</v>
      </c>
      <c r="I770" s="197">
        <v>138.54</v>
      </c>
      <c r="J770" s="198"/>
      <c r="K770" s="198">
        <f t="shared" si="91"/>
        <v>27.62</v>
      </c>
      <c r="L770" s="199">
        <f t="shared" si="92"/>
        <v>0</v>
      </c>
      <c r="M770" s="200">
        <f t="shared" si="93"/>
        <v>5.016</v>
      </c>
      <c r="N770" s="200">
        <f t="shared" si="94"/>
        <v>27.62</v>
      </c>
      <c r="O770" s="201">
        <f t="shared" si="95"/>
        <v>138.54</v>
      </c>
    </row>
    <row r="771" spans="2:15" x14ac:dyDescent="0.25">
      <c r="B771" s="191" t="s">
        <v>195</v>
      </c>
      <c r="C771" s="191" t="s">
        <v>113</v>
      </c>
      <c r="D771" s="192" t="s">
        <v>339</v>
      </c>
      <c r="E771" s="193" t="s">
        <v>340</v>
      </c>
      <c r="F771" s="194" t="s">
        <v>46</v>
      </c>
      <c r="G771" s="195">
        <v>5.016</v>
      </c>
      <c r="H771" s="196">
        <v>11.84</v>
      </c>
      <c r="I771" s="197">
        <v>59.39</v>
      </c>
      <c r="J771" s="198"/>
      <c r="K771" s="198">
        <f t="shared" si="91"/>
        <v>11.84</v>
      </c>
      <c r="L771" s="199">
        <f t="shared" si="92"/>
        <v>0</v>
      </c>
      <c r="M771" s="200">
        <f t="shared" si="93"/>
        <v>5.016</v>
      </c>
      <c r="N771" s="200">
        <f t="shared" si="94"/>
        <v>11.84</v>
      </c>
      <c r="O771" s="201">
        <f t="shared" si="95"/>
        <v>59.39</v>
      </c>
    </row>
    <row r="772" spans="2:15" x14ac:dyDescent="0.25">
      <c r="B772" s="202" t="s">
        <v>198</v>
      </c>
      <c r="C772" s="202" t="s">
        <v>175</v>
      </c>
      <c r="D772" s="203" t="s">
        <v>341</v>
      </c>
      <c r="E772" s="204" t="s">
        <v>342</v>
      </c>
      <c r="F772" s="205" t="s">
        <v>62</v>
      </c>
      <c r="G772" s="206">
        <v>7.4999999999999997E-2</v>
      </c>
      <c r="H772" s="207">
        <v>170.98</v>
      </c>
      <c r="I772" s="208">
        <v>12.82</v>
      </c>
      <c r="J772" s="198"/>
      <c r="K772" s="198">
        <f t="shared" si="91"/>
        <v>170.98</v>
      </c>
      <c r="L772" s="199">
        <f t="shared" si="92"/>
        <v>0</v>
      </c>
      <c r="M772" s="200">
        <f t="shared" si="93"/>
        <v>7.4999999999999997E-2</v>
      </c>
      <c r="N772" s="200">
        <f t="shared" si="94"/>
        <v>170.98</v>
      </c>
      <c r="O772" s="201">
        <f t="shared" si="95"/>
        <v>12.82</v>
      </c>
    </row>
    <row r="773" spans="2:15" x14ac:dyDescent="0.25">
      <c r="B773" s="191" t="s">
        <v>201</v>
      </c>
      <c r="C773" s="191" t="s">
        <v>113</v>
      </c>
      <c r="D773" s="192" t="s">
        <v>343</v>
      </c>
      <c r="E773" s="193" t="s">
        <v>344</v>
      </c>
      <c r="F773" s="194" t="s">
        <v>46</v>
      </c>
      <c r="G773" s="195">
        <v>5.016</v>
      </c>
      <c r="H773" s="196">
        <v>5.26</v>
      </c>
      <c r="I773" s="197">
        <v>26.38</v>
      </c>
      <c r="J773" s="198"/>
      <c r="K773" s="198">
        <f t="shared" si="91"/>
        <v>5.26</v>
      </c>
      <c r="L773" s="199">
        <f t="shared" si="92"/>
        <v>0</v>
      </c>
      <c r="M773" s="200">
        <f t="shared" si="93"/>
        <v>5.016</v>
      </c>
      <c r="N773" s="200">
        <f t="shared" si="94"/>
        <v>5.26</v>
      </c>
      <c r="O773" s="201">
        <f t="shared" si="95"/>
        <v>26.38</v>
      </c>
    </row>
    <row r="774" spans="2:15" x14ac:dyDescent="0.25">
      <c r="B774" s="209"/>
      <c r="C774" s="210" t="s">
        <v>108</v>
      </c>
      <c r="D774" s="211" t="s">
        <v>117</v>
      </c>
      <c r="E774" s="211" t="s">
        <v>178</v>
      </c>
      <c r="F774" s="209"/>
      <c r="G774" s="209"/>
      <c r="H774" s="209"/>
      <c r="I774" s="212">
        <v>13677.75</v>
      </c>
      <c r="J774" s="198"/>
      <c r="K774" s="198">
        <f t="shared" si="91"/>
        <v>0</v>
      </c>
      <c r="L774" s="199">
        <f t="shared" si="92"/>
        <v>0</v>
      </c>
      <c r="M774" s="200">
        <f t="shared" si="93"/>
        <v>0</v>
      </c>
      <c r="N774" s="200">
        <f t="shared" si="94"/>
        <v>0</v>
      </c>
      <c r="O774" s="201">
        <f t="shared" si="95"/>
        <v>0</v>
      </c>
    </row>
    <row r="775" spans="2:15" x14ac:dyDescent="0.25">
      <c r="B775" s="191" t="s">
        <v>204</v>
      </c>
      <c r="C775" s="191" t="s">
        <v>113</v>
      </c>
      <c r="D775" s="192" t="s">
        <v>180</v>
      </c>
      <c r="E775" s="193" t="s">
        <v>181</v>
      </c>
      <c r="F775" s="194" t="s">
        <v>130</v>
      </c>
      <c r="G775" s="195">
        <v>415.99</v>
      </c>
      <c r="H775" s="196">
        <v>32.880000000000003</v>
      </c>
      <c r="I775" s="197">
        <v>13677.75</v>
      </c>
      <c r="J775" s="198"/>
      <c r="K775" s="198">
        <f t="shared" si="91"/>
        <v>32.880000000000003</v>
      </c>
      <c r="L775" s="199">
        <f t="shared" si="92"/>
        <v>0</v>
      </c>
      <c r="M775" s="200">
        <f t="shared" si="93"/>
        <v>415.99</v>
      </c>
      <c r="N775" s="200">
        <f t="shared" si="94"/>
        <v>32.880000000000003</v>
      </c>
      <c r="O775" s="201">
        <f t="shared" si="95"/>
        <v>13677.75</v>
      </c>
    </row>
    <row r="776" spans="2:15" x14ac:dyDescent="0.25">
      <c r="B776" s="209"/>
      <c r="C776" s="210" t="s">
        <v>108</v>
      </c>
      <c r="D776" s="211" t="s">
        <v>120</v>
      </c>
      <c r="E776" s="211" t="s">
        <v>182</v>
      </c>
      <c r="F776" s="209"/>
      <c r="G776" s="209"/>
      <c r="H776" s="209"/>
      <c r="I776" s="212">
        <v>12647.21</v>
      </c>
      <c r="J776" s="198"/>
      <c r="K776" s="198">
        <f t="shared" si="91"/>
        <v>0</v>
      </c>
      <c r="L776" s="199">
        <f t="shared" si="92"/>
        <v>0</v>
      </c>
      <c r="M776" s="200">
        <f t="shared" si="93"/>
        <v>0</v>
      </c>
      <c r="N776" s="200">
        <f t="shared" si="94"/>
        <v>0</v>
      </c>
      <c r="O776" s="201">
        <f t="shared" si="95"/>
        <v>0</v>
      </c>
    </row>
    <row r="777" spans="2:15" x14ac:dyDescent="0.25">
      <c r="B777" s="191" t="s">
        <v>207</v>
      </c>
      <c r="C777" s="191" t="s">
        <v>113</v>
      </c>
      <c r="D777" s="192" t="s">
        <v>184</v>
      </c>
      <c r="E777" s="193" t="s">
        <v>185</v>
      </c>
      <c r="F777" s="194" t="s">
        <v>53</v>
      </c>
      <c r="G777" s="195">
        <v>26</v>
      </c>
      <c r="H777" s="196">
        <v>122.32</v>
      </c>
      <c r="I777" s="197">
        <v>3180.32</v>
      </c>
      <c r="J777" s="198"/>
      <c r="K777" s="198">
        <f t="shared" si="91"/>
        <v>122.32</v>
      </c>
      <c r="L777" s="199">
        <f t="shared" si="92"/>
        <v>0</v>
      </c>
      <c r="M777" s="200">
        <f t="shared" si="93"/>
        <v>26</v>
      </c>
      <c r="N777" s="200">
        <f t="shared" si="94"/>
        <v>122.32</v>
      </c>
      <c r="O777" s="201">
        <f t="shared" si="95"/>
        <v>3180.32</v>
      </c>
    </row>
    <row r="778" spans="2:15" x14ac:dyDescent="0.25">
      <c r="B778" s="202" t="s">
        <v>210</v>
      </c>
      <c r="C778" s="202" t="s">
        <v>175</v>
      </c>
      <c r="D778" s="203" t="s">
        <v>187</v>
      </c>
      <c r="E778" s="204" t="s">
        <v>188</v>
      </c>
      <c r="F778" s="205" t="s">
        <v>53</v>
      </c>
      <c r="G778" s="206">
        <v>1</v>
      </c>
      <c r="H778" s="207">
        <v>270.94</v>
      </c>
      <c r="I778" s="208">
        <v>270.94</v>
      </c>
      <c r="J778" s="198"/>
      <c r="K778" s="198">
        <f t="shared" si="91"/>
        <v>270.94</v>
      </c>
      <c r="L778" s="199">
        <f t="shared" si="92"/>
        <v>0</v>
      </c>
      <c r="M778" s="200">
        <f t="shared" si="93"/>
        <v>1</v>
      </c>
      <c r="N778" s="200">
        <f t="shared" si="94"/>
        <v>270.94</v>
      </c>
      <c r="O778" s="201">
        <f t="shared" si="95"/>
        <v>270.94</v>
      </c>
    </row>
    <row r="779" spans="2:15" x14ac:dyDescent="0.25">
      <c r="B779" s="202" t="s">
        <v>211</v>
      </c>
      <c r="C779" s="202" t="s">
        <v>175</v>
      </c>
      <c r="D779" s="203" t="s">
        <v>193</v>
      </c>
      <c r="E779" s="204" t="s">
        <v>194</v>
      </c>
      <c r="F779" s="205" t="s">
        <v>53</v>
      </c>
      <c r="G779" s="206">
        <v>25</v>
      </c>
      <c r="H779" s="207">
        <v>345.9</v>
      </c>
      <c r="I779" s="208">
        <v>8647.5</v>
      </c>
      <c r="J779" s="198"/>
      <c r="K779" s="198">
        <f t="shared" si="91"/>
        <v>345.9</v>
      </c>
      <c r="L779" s="199">
        <f t="shared" si="92"/>
        <v>0</v>
      </c>
      <c r="M779" s="200">
        <f t="shared" si="93"/>
        <v>25</v>
      </c>
      <c r="N779" s="200">
        <f t="shared" si="94"/>
        <v>345.9</v>
      </c>
      <c r="O779" s="201">
        <f t="shared" si="95"/>
        <v>8647.5</v>
      </c>
    </row>
    <row r="780" spans="2:15" ht="24" x14ac:dyDescent="0.25">
      <c r="B780" s="191" t="s">
        <v>214</v>
      </c>
      <c r="C780" s="191" t="s">
        <v>113</v>
      </c>
      <c r="D780" s="192" t="s">
        <v>196</v>
      </c>
      <c r="E780" s="193" t="s">
        <v>197</v>
      </c>
      <c r="F780" s="194" t="s">
        <v>53</v>
      </c>
      <c r="G780" s="195">
        <v>1</v>
      </c>
      <c r="H780" s="196">
        <v>152.57</v>
      </c>
      <c r="I780" s="197">
        <v>152.57</v>
      </c>
      <c r="J780" s="198"/>
      <c r="K780" s="198">
        <f t="shared" si="91"/>
        <v>152.57</v>
      </c>
      <c r="L780" s="199">
        <f t="shared" si="92"/>
        <v>0</v>
      </c>
      <c r="M780" s="200">
        <f t="shared" si="93"/>
        <v>1</v>
      </c>
      <c r="N780" s="200">
        <f t="shared" si="94"/>
        <v>152.57</v>
      </c>
      <c r="O780" s="201">
        <f t="shared" si="95"/>
        <v>152.57</v>
      </c>
    </row>
    <row r="781" spans="2:15" x14ac:dyDescent="0.25">
      <c r="B781" s="202" t="s">
        <v>215</v>
      </c>
      <c r="C781" s="202" t="s">
        <v>175</v>
      </c>
      <c r="D781" s="203" t="s">
        <v>199</v>
      </c>
      <c r="E781" s="204" t="s">
        <v>200</v>
      </c>
      <c r="F781" s="205" t="s">
        <v>53</v>
      </c>
      <c r="G781" s="206">
        <v>1</v>
      </c>
      <c r="H781" s="207">
        <v>395.88</v>
      </c>
      <c r="I781" s="208">
        <v>395.88</v>
      </c>
      <c r="J781" s="198"/>
      <c r="K781" s="198">
        <f t="shared" si="91"/>
        <v>395.88</v>
      </c>
      <c r="L781" s="199">
        <f t="shared" si="92"/>
        <v>0</v>
      </c>
      <c r="M781" s="200">
        <f t="shared" si="93"/>
        <v>1</v>
      </c>
      <c r="N781" s="200">
        <f t="shared" si="94"/>
        <v>395.88</v>
      </c>
      <c r="O781" s="201">
        <f t="shared" si="95"/>
        <v>395.88</v>
      </c>
    </row>
    <row r="782" spans="2:15" x14ac:dyDescent="0.25">
      <c r="B782" s="209"/>
      <c r="C782" s="210" t="s">
        <v>108</v>
      </c>
      <c r="D782" s="211" t="s">
        <v>123</v>
      </c>
      <c r="E782" s="211" t="s">
        <v>43</v>
      </c>
      <c r="F782" s="209"/>
      <c r="G782" s="209"/>
      <c r="H782" s="209"/>
      <c r="I782" s="212">
        <v>505690.62</v>
      </c>
      <c r="J782" s="198"/>
      <c r="K782" s="198">
        <f t="shared" si="91"/>
        <v>0</v>
      </c>
      <c r="L782" s="199">
        <f t="shared" si="92"/>
        <v>0</v>
      </c>
      <c r="M782" s="200">
        <f t="shared" si="93"/>
        <v>0</v>
      </c>
      <c r="N782" s="200">
        <f t="shared" si="94"/>
        <v>0</v>
      </c>
      <c r="O782" s="201">
        <f t="shared" si="95"/>
        <v>0</v>
      </c>
    </row>
    <row r="783" spans="2:15" ht="24" x14ac:dyDescent="0.25">
      <c r="B783" s="191" t="s">
        <v>218</v>
      </c>
      <c r="C783" s="191" t="s">
        <v>113</v>
      </c>
      <c r="D783" s="192" t="s">
        <v>202</v>
      </c>
      <c r="E783" s="193" t="s">
        <v>203</v>
      </c>
      <c r="F783" s="194" t="s">
        <v>46</v>
      </c>
      <c r="G783" s="195">
        <v>283.096</v>
      </c>
      <c r="H783" s="196">
        <v>319.88</v>
      </c>
      <c r="I783" s="197">
        <v>90556.75</v>
      </c>
      <c r="J783" s="198">
        <v>-123.0960047517819</v>
      </c>
      <c r="K783" s="198">
        <f t="shared" si="91"/>
        <v>319.88</v>
      </c>
      <c r="L783" s="199">
        <f t="shared" si="92"/>
        <v>-39375.949999999997</v>
      </c>
      <c r="M783" s="200">
        <f t="shared" si="93"/>
        <v>159.99999524821811</v>
      </c>
      <c r="N783" s="200">
        <f t="shared" si="94"/>
        <v>319.88</v>
      </c>
      <c r="O783" s="201">
        <f t="shared" si="95"/>
        <v>51180.800000000003</v>
      </c>
    </row>
    <row r="784" spans="2:15" ht="24" x14ac:dyDescent="0.25">
      <c r="B784" s="191" t="s">
        <v>219</v>
      </c>
      <c r="C784" s="191" t="s">
        <v>113</v>
      </c>
      <c r="D784" s="192" t="s">
        <v>205</v>
      </c>
      <c r="E784" s="193" t="s">
        <v>206</v>
      </c>
      <c r="F784" s="194" t="s">
        <v>46</v>
      </c>
      <c r="G784" s="195">
        <v>157.92699999999999</v>
      </c>
      <c r="H784" s="196">
        <v>251.97</v>
      </c>
      <c r="I784" s="197">
        <v>39792.870000000003</v>
      </c>
      <c r="J784" s="198"/>
      <c r="K784" s="198">
        <f t="shared" si="91"/>
        <v>251.97</v>
      </c>
      <c r="L784" s="199">
        <f t="shared" si="92"/>
        <v>0</v>
      </c>
      <c r="M784" s="200">
        <f t="shared" si="93"/>
        <v>157.92699999999999</v>
      </c>
      <c r="N784" s="200">
        <f t="shared" si="94"/>
        <v>251.97</v>
      </c>
      <c r="O784" s="201">
        <f t="shared" si="95"/>
        <v>39792.870000000003</v>
      </c>
    </row>
    <row r="785" spans="2:15" x14ac:dyDescent="0.25">
      <c r="B785" s="191" t="s">
        <v>221</v>
      </c>
      <c r="C785" s="191" t="s">
        <v>113</v>
      </c>
      <c r="D785" s="192" t="s">
        <v>208</v>
      </c>
      <c r="E785" s="193" t="s">
        <v>209</v>
      </c>
      <c r="F785" s="194" t="s">
        <v>46</v>
      </c>
      <c r="G785" s="195">
        <v>294.63499999999999</v>
      </c>
      <c r="H785" s="196">
        <v>155.66999999999999</v>
      </c>
      <c r="I785" s="197">
        <v>45865.83</v>
      </c>
      <c r="J785" s="198">
        <v>-3.0349971092696006</v>
      </c>
      <c r="K785" s="198">
        <f t="shared" si="91"/>
        <v>155.66999999999999</v>
      </c>
      <c r="L785" s="199">
        <f t="shared" si="92"/>
        <v>-472.46</v>
      </c>
      <c r="M785" s="200">
        <f t="shared" si="93"/>
        <v>291.60000289073037</v>
      </c>
      <c r="N785" s="200">
        <f t="shared" si="94"/>
        <v>155.66999999999999</v>
      </c>
      <c r="O785" s="201">
        <f t="shared" si="95"/>
        <v>45393.37</v>
      </c>
    </row>
    <row r="786" spans="2:15" ht="24" x14ac:dyDescent="0.25">
      <c r="B786" s="191" t="s">
        <v>224</v>
      </c>
      <c r="C786" s="191" t="s">
        <v>113</v>
      </c>
      <c r="D786" s="192" t="s">
        <v>360</v>
      </c>
      <c r="E786" s="193" t="s">
        <v>361</v>
      </c>
      <c r="F786" s="194" t="s">
        <v>46</v>
      </c>
      <c r="G786" s="195">
        <v>11.539</v>
      </c>
      <c r="H786" s="196">
        <v>420.19</v>
      </c>
      <c r="I786" s="197">
        <v>4848.57</v>
      </c>
      <c r="J786" s="198"/>
      <c r="K786" s="198">
        <f t="shared" si="91"/>
        <v>420.19</v>
      </c>
      <c r="L786" s="199">
        <f t="shared" si="92"/>
        <v>0</v>
      </c>
      <c r="M786" s="200">
        <f t="shared" si="93"/>
        <v>11.539</v>
      </c>
      <c r="N786" s="200">
        <f t="shared" si="94"/>
        <v>420.19</v>
      </c>
      <c r="O786" s="201">
        <f t="shared" si="95"/>
        <v>4848.57</v>
      </c>
    </row>
    <row r="787" spans="2:15" ht="24" x14ac:dyDescent="0.25">
      <c r="B787" s="191" t="s">
        <v>227</v>
      </c>
      <c r="C787" s="191" t="s">
        <v>113</v>
      </c>
      <c r="D787" s="192" t="s">
        <v>362</v>
      </c>
      <c r="E787" s="193" t="s">
        <v>331</v>
      </c>
      <c r="F787" s="194" t="s">
        <v>46</v>
      </c>
      <c r="G787" s="195">
        <v>11.539</v>
      </c>
      <c r="H787" s="196">
        <v>315.11</v>
      </c>
      <c r="I787" s="197">
        <v>3636.05</v>
      </c>
      <c r="J787" s="198"/>
      <c r="K787" s="198">
        <f t="shared" si="91"/>
        <v>315.11</v>
      </c>
      <c r="L787" s="199">
        <f t="shared" si="92"/>
        <v>0</v>
      </c>
      <c r="M787" s="200">
        <f t="shared" si="93"/>
        <v>11.539</v>
      </c>
      <c r="N787" s="200">
        <f t="shared" si="94"/>
        <v>315.11</v>
      </c>
      <c r="O787" s="201">
        <f t="shared" si="95"/>
        <v>3636.05</v>
      </c>
    </row>
    <row r="788" spans="2:15" x14ac:dyDescent="0.25">
      <c r="B788" s="191" t="s">
        <v>230</v>
      </c>
      <c r="C788" s="191" t="s">
        <v>113</v>
      </c>
      <c r="D788" s="192" t="s">
        <v>212</v>
      </c>
      <c r="E788" s="193" t="s">
        <v>213</v>
      </c>
      <c r="F788" s="194" t="s">
        <v>46</v>
      </c>
      <c r="G788" s="195">
        <v>459.541</v>
      </c>
      <c r="H788" s="196">
        <v>18.04</v>
      </c>
      <c r="I788" s="197">
        <v>8290.1200000000008</v>
      </c>
      <c r="J788" s="198"/>
      <c r="K788" s="198">
        <f t="shared" si="91"/>
        <v>18.04</v>
      </c>
      <c r="L788" s="199">
        <f t="shared" si="92"/>
        <v>0</v>
      </c>
      <c r="M788" s="200">
        <f t="shared" si="93"/>
        <v>459.541</v>
      </c>
      <c r="N788" s="200">
        <f t="shared" si="94"/>
        <v>18.04</v>
      </c>
      <c r="O788" s="201">
        <f t="shared" si="95"/>
        <v>8290.1200000000008</v>
      </c>
    </row>
    <row r="789" spans="2:15" ht="24" x14ac:dyDescent="0.25">
      <c r="B789" s="191" t="s">
        <v>233</v>
      </c>
      <c r="C789" s="191" t="s">
        <v>113</v>
      </c>
      <c r="D789" s="192" t="s">
        <v>73</v>
      </c>
      <c r="E789" s="193" t="s">
        <v>74</v>
      </c>
      <c r="F789" s="194" t="s">
        <v>46</v>
      </c>
      <c r="G789" s="195">
        <v>437.512</v>
      </c>
      <c r="H789" s="196">
        <v>396.71</v>
      </c>
      <c r="I789" s="197">
        <v>173565.39</v>
      </c>
      <c r="J789" s="198"/>
      <c r="K789" s="198">
        <f t="shared" si="91"/>
        <v>396.71</v>
      </c>
      <c r="L789" s="199">
        <f t="shared" si="92"/>
        <v>0</v>
      </c>
      <c r="M789" s="200">
        <f t="shared" si="93"/>
        <v>437.512</v>
      </c>
      <c r="N789" s="200">
        <f t="shared" si="94"/>
        <v>396.71</v>
      </c>
      <c r="O789" s="201">
        <f t="shared" si="95"/>
        <v>173565.39</v>
      </c>
    </row>
    <row r="790" spans="2:15" ht="24" x14ac:dyDescent="0.25">
      <c r="B790" s="191" t="s">
        <v>236</v>
      </c>
      <c r="C790" s="191" t="s">
        <v>113</v>
      </c>
      <c r="D790" s="192" t="s">
        <v>363</v>
      </c>
      <c r="E790" s="193" t="s">
        <v>364</v>
      </c>
      <c r="F790" s="194" t="s">
        <v>46</v>
      </c>
      <c r="G790" s="195">
        <v>22.029</v>
      </c>
      <c r="H790" s="196">
        <v>396.71</v>
      </c>
      <c r="I790" s="197">
        <v>8739.1200000000008</v>
      </c>
      <c r="J790" s="198"/>
      <c r="K790" s="198">
        <f t="shared" si="91"/>
        <v>396.71</v>
      </c>
      <c r="L790" s="199">
        <f t="shared" si="92"/>
        <v>0</v>
      </c>
      <c r="M790" s="200">
        <f t="shared" si="93"/>
        <v>22.029</v>
      </c>
      <c r="N790" s="200">
        <f t="shared" si="94"/>
        <v>396.71</v>
      </c>
      <c r="O790" s="201">
        <f t="shared" si="95"/>
        <v>8739.1200000000008</v>
      </c>
    </row>
    <row r="791" spans="2:15" ht="24" x14ac:dyDescent="0.25">
      <c r="B791" s="191" t="s">
        <v>239</v>
      </c>
      <c r="C791" s="191" t="s">
        <v>113</v>
      </c>
      <c r="D791" s="192" t="s">
        <v>216</v>
      </c>
      <c r="E791" s="193" t="s">
        <v>217</v>
      </c>
      <c r="F791" s="194" t="s">
        <v>46</v>
      </c>
      <c r="G791" s="195">
        <v>283.096</v>
      </c>
      <c r="H791" s="196">
        <v>443.02</v>
      </c>
      <c r="I791" s="197">
        <v>125417.19</v>
      </c>
      <c r="J791" s="198"/>
      <c r="K791" s="198">
        <f t="shared" si="91"/>
        <v>443.02</v>
      </c>
      <c r="L791" s="199">
        <f t="shared" si="92"/>
        <v>0</v>
      </c>
      <c r="M791" s="200">
        <f t="shared" si="93"/>
        <v>283.096</v>
      </c>
      <c r="N791" s="200">
        <f t="shared" si="94"/>
        <v>443.02</v>
      </c>
      <c r="O791" s="201">
        <f t="shared" si="95"/>
        <v>125417.19</v>
      </c>
    </row>
    <row r="792" spans="2:15" ht="24" x14ac:dyDescent="0.25">
      <c r="B792" s="191" t="s">
        <v>242</v>
      </c>
      <c r="C792" s="191" t="s">
        <v>113</v>
      </c>
      <c r="D792" s="192" t="s">
        <v>365</v>
      </c>
      <c r="E792" s="193" t="s">
        <v>366</v>
      </c>
      <c r="F792" s="194" t="s">
        <v>46</v>
      </c>
      <c r="G792" s="195">
        <v>11.539</v>
      </c>
      <c r="H792" s="196">
        <v>431.47</v>
      </c>
      <c r="I792" s="197">
        <v>4978.7299999999996</v>
      </c>
      <c r="J792" s="198"/>
      <c r="K792" s="198">
        <f t="shared" si="91"/>
        <v>431.47</v>
      </c>
      <c r="L792" s="199">
        <f t="shared" si="92"/>
        <v>0</v>
      </c>
      <c r="M792" s="200">
        <f t="shared" si="93"/>
        <v>11.539</v>
      </c>
      <c r="N792" s="200">
        <f t="shared" si="94"/>
        <v>431.47</v>
      </c>
      <c r="O792" s="201">
        <f t="shared" si="95"/>
        <v>4978.7299999999996</v>
      </c>
    </row>
    <row r="793" spans="2:15" x14ac:dyDescent="0.25">
      <c r="B793" s="209"/>
      <c r="C793" s="210" t="s">
        <v>108</v>
      </c>
      <c r="D793" s="211" t="s">
        <v>66</v>
      </c>
      <c r="E793" s="211" t="s">
        <v>220</v>
      </c>
      <c r="F793" s="209"/>
      <c r="G793" s="209"/>
      <c r="H793" s="209"/>
      <c r="I793" s="212">
        <v>1509735.2300000004</v>
      </c>
      <c r="J793" s="198"/>
      <c r="K793" s="198">
        <f t="shared" si="91"/>
        <v>0</v>
      </c>
      <c r="L793" s="199">
        <f t="shared" si="92"/>
        <v>0</v>
      </c>
      <c r="M793" s="200">
        <f t="shared" si="93"/>
        <v>0</v>
      </c>
      <c r="N793" s="200">
        <f t="shared" si="94"/>
        <v>0</v>
      </c>
      <c r="O793" s="201">
        <f t="shared" si="95"/>
        <v>0</v>
      </c>
    </row>
    <row r="794" spans="2:15" ht="24" x14ac:dyDescent="0.25">
      <c r="B794" s="191" t="s">
        <v>245</v>
      </c>
      <c r="C794" s="191" t="s">
        <v>113</v>
      </c>
      <c r="D794" s="192" t="s">
        <v>222</v>
      </c>
      <c r="E794" s="193" t="s">
        <v>223</v>
      </c>
      <c r="F794" s="194" t="s">
        <v>130</v>
      </c>
      <c r="G794" s="195">
        <v>409.1</v>
      </c>
      <c r="H794" s="196">
        <v>552.39</v>
      </c>
      <c r="I794" s="197">
        <v>225982.75</v>
      </c>
      <c r="J794" s="198"/>
      <c r="K794" s="198">
        <f t="shared" si="91"/>
        <v>552.39</v>
      </c>
      <c r="L794" s="199">
        <f t="shared" si="92"/>
        <v>0</v>
      </c>
      <c r="M794" s="200">
        <f t="shared" si="93"/>
        <v>409.1</v>
      </c>
      <c r="N794" s="200">
        <f t="shared" si="94"/>
        <v>552.39</v>
      </c>
      <c r="O794" s="201">
        <f t="shared" si="95"/>
        <v>225982.75</v>
      </c>
    </row>
    <row r="795" spans="2:15" x14ac:dyDescent="0.25">
      <c r="B795" s="202" t="s">
        <v>248</v>
      </c>
      <c r="C795" s="202" t="s">
        <v>175</v>
      </c>
      <c r="D795" s="203" t="s">
        <v>225</v>
      </c>
      <c r="E795" s="204" t="s">
        <v>226</v>
      </c>
      <c r="F795" s="205" t="s">
        <v>130</v>
      </c>
      <c r="G795" s="206">
        <v>415.23700000000002</v>
      </c>
      <c r="H795" s="207">
        <v>1060.07</v>
      </c>
      <c r="I795" s="208">
        <v>440180.29</v>
      </c>
      <c r="J795" s="198"/>
      <c r="K795" s="198">
        <f t="shared" si="91"/>
        <v>1060.07</v>
      </c>
      <c r="L795" s="199">
        <f t="shared" si="92"/>
        <v>0</v>
      </c>
      <c r="M795" s="200">
        <f t="shared" si="93"/>
        <v>415.23700000000002</v>
      </c>
      <c r="N795" s="200">
        <f t="shared" si="94"/>
        <v>1060.07</v>
      </c>
      <c r="O795" s="201">
        <f t="shared" si="95"/>
        <v>440180.29</v>
      </c>
    </row>
    <row r="796" spans="2:15" ht="24" x14ac:dyDescent="0.25">
      <c r="B796" s="191" t="s">
        <v>252</v>
      </c>
      <c r="C796" s="191" t="s">
        <v>113</v>
      </c>
      <c r="D796" s="192" t="s">
        <v>228</v>
      </c>
      <c r="E796" s="193" t="s">
        <v>229</v>
      </c>
      <c r="F796" s="194" t="s">
        <v>53</v>
      </c>
      <c r="G796" s="195">
        <v>6</v>
      </c>
      <c r="H796" s="196">
        <v>195.97</v>
      </c>
      <c r="I796" s="197">
        <v>1175.82</v>
      </c>
      <c r="J796" s="198"/>
      <c r="K796" s="198">
        <f t="shared" si="91"/>
        <v>195.97</v>
      </c>
      <c r="L796" s="199">
        <f t="shared" si="92"/>
        <v>0</v>
      </c>
      <c r="M796" s="200">
        <f t="shared" si="93"/>
        <v>6</v>
      </c>
      <c r="N796" s="200">
        <f t="shared" si="94"/>
        <v>195.97</v>
      </c>
      <c r="O796" s="201">
        <f t="shared" si="95"/>
        <v>1175.82</v>
      </c>
    </row>
    <row r="797" spans="2:15" x14ac:dyDescent="0.25">
      <c r="B797" s="202" t="s">
        <v>255</v>
      </c>
      <c r="C797" s="202" t="s">
        <v>175</v>
      </c>
      <c r="D797" s="203" t="s">
        <v>231</v>
      </c>
      <c r="E797" s="204" t="s">
        <v>232</v>
      </c>
      <c r="F797" s="205" t="s">
        <v>53</v>
      </c>
      <c r="G797" s="206">
        <v>2</v>
      </c>
      <c r="H797" s="207">
        <v>1379.67</v>
      </c>
      <c r="I797" s="208">
        <v>2759.34</v>
      </c>
      <c r="J797" s="198"/>
      <c r="K797" s="198">
        <f t="shared" si="91"/>
        <v>1379.67</v>
      </c>
      <c r="L797" s="199">
        <f t="shared" si="92"/>
        <v>0</v>
      </c>
      <c r="M797" s="200">
        <f t="shared" si="93"/>
        <v>2</v>
      </c>
      <c r="N797" s="200">
        <f t="shared" si="94"/>
        <v>1379.67</v>
      </c>
      <c r="O797" s="201">
        <f t="shared" si="95"/>
        <v>2759.34</v>
      </c>
    </row>
    <row r="798" spans="2:15" ht="24" x14ac:dyDescent="0.25">
      <c r="B798" s="202" t="s">
        <v>258</v>
      </c>
      <c r="C798" s="202" t="s">
        <v>175</v>
      </c>
      <c r="D798" s="203" t="s">
        <v>234</v>
      </c>
      <c r="E798" s="204" t="s">
        <v>235</v>
      </c>
      <c r="F798" s="205" t="s">
        <v>53</v>
      </c>
      <c r="G798" s="206">
        <v>2</v>
      </c>
      <c r="H798" s="207">
        <v>499.78</v>
      </c>
      <c r="I798" s="208">
        <v>999.56</v>
      </c>
      <c r="J798" s="198"/>
      <c r="K798" s="198">
        <f t="shared" si="91"/>
        <v>499.78</v>
      </c>
      <c r="L798" s="199">
        <f t="shared" si="92"/>
        <v>0</v>
      </c>
      <c r="M798" s="200">
        <f t="shared" si="93"/>
        <v>2</v>
      </c>
      <c r="N798" s="200">
        <f t="shared" si="94"/>
        <v>499.78</v>
      </c>
      <c r="O798" s="201">
        <f t="shared" si="95"/>
        <v>999.56</v>
      </c>
    </row>
    <row r="799" spans="2:15" ht="24" x14ac:dyDescent="0.25">
      <c r="B799" s="202" t="s">
        <v>261</v>
      </c>
      <c r="C799" s="202" t="s">
        <v>175</v>
      </c>
      <c r="D799" s="203" t="s">
        <v>237</v>
      </c>
      <c r="E799" s="204" t="s">
        <v>238</v>
      </c>
      <c r="F799" s="205" t="s">
        <v>53</v>
      </c>
      <c r="G799" s="206">
        <v>2</v>
      </c>
      <c r="H799" s="207">
        <v>847</v>
      </c>
      <c r="I799" s="208">
        <v>1694</v>
      </c>
      <c r="J799" s="198"/>
      <c r="K799" s="198">
        <f t="shared" si="91"/>
        <v>847</v>
      </c>
      <c r="L799" s="199">
        <f t="shared" si="92"/>
        <v>0</v>
      </c>
      <c r="M799" s="200">
        <f t="shared" si="93"/>
        <v>2</v>
      </c>
      <c r="N799" s="200">
        <f t="shared" si="94"/>
        <v>847</v>
      </c>
      <c r="O799" s="201">
        <f t="shared" si="95"/>
        <v>1694</v>
      </c>
    </row>
    <row r="800" spans="2:15" ht="24" x14ac:dyDescent="0.25">
      <c r="B800" s="191" t="s">
        <v>264</v>
      </c>
      <c r="C800" s="191" t="s">
        <v>113</v>
      </c>
      <c r="D800" s="192" t="s">
        <v>240</v>
      </c>
      <c r="E800" s="193" t="s">
        <v>241</v>
      </c>
      <c r="F800" s="194" t="s">
        <v>53</v>
      </c>
      <c r="G800" s="195">
        <v>15</v>
      </c>
      <c r="H800" s="196">
        <v>260.41000000000003</v>
      </c>
      <c r="I800" s="197">
        <v>3906.15</v>
      </c>
      <c r="J800" s="198"/>
      <c r="K800" s="198">
        <f t="shared" si="91"/>
        <v>260.41000000000003</v>
      </c>
      <c r="L800" s="199">
        <f t="shared" si="92"/>
        <v>0</v>
      </c>
      <c r="M800" s="200">
        <f t="shared" si="93"/>
        <v>15</v>
      </c>
      <c r="N800" s="200">
        <f t="shared" si="94"/>
        <v>260.41000000000003</v>
      </c>
      <c r="O800" s="201">
        <f t="shared" si="95"/>
        <v>3906.15</v>
      </c>
    </row>
    <row r="801" spans="2:15" ht="24" x14ac:dyDescent="0.25">
      <c r="B801" s="202" t="s">
        <v>267</v>
      </c>
      <c r="C801" s="202" t="s">
        <v>175</v>
      </c>
      <c r="D801" s="203" t="s">
        <v>243</v>
      </c>
      <c r="E801" s="204" t="s">
        <v>244</v>
      </c>
      <c r="F801" s="205" t="s">
        <v>53</v>
      </c>
      <c r="G801" s="206">
        <v>13</v>
      </c>
      <c r="H801" s="207">
        <v>1801.85</v>
      </c>
      <c r="I801" s="208">
        <v>23424.05</v>
      </c>
      <c r="J801" s="198"/>
      <c r="K801" s="198">
        <f t="shared" si="91"/>
        <v>1801.85</v>
      </c>
      <c r="L801" s="199">
        <f t="shared" si="92"/>
        <v>0</v>
      </c>
      <c r="M801" s="200">
        <f t="shared" si="93"/>
        <v>13</v>
      </c>
      <c r="N801" s="200">
        <f t="shared" si="94"/>
        <v>1801.85</v>
      </c>
      <c r="O801" s="201">
        <f t="shared" si="95"/>
        <v>23424.05</v>
      </c>
    </row>
    <row r="802" spans="2:15" ht="24" x14ac:dyDescent="0.25">
      <c r="B802" s="202" t="s">
        <v>72</v>
      </c>
      <c r="C802" s="202" t="s">
        <v>175</v>
      </c>
      <c r="D802" s="203" t="s">
        <v>246</v>
      </c>
      <c r="E802" s="204" t="s">
        <v>247</v>
      </c>
      <c r="F802" s="205" t="s">
        <v>53</v>
      </c>
      <c r="G802" s="206">
        <v>2</v>
      </c>
      <c r="H802" s="207">
        <v>1839.99</v>
      </c>
      <c r="I802" s="208">
        <v>3679.98</v>
      </c>
      <c r="J802" s="198"/>
      <c r="K802" s="198">
        <f t="shared" si="91"/>
        <v>1839.99</v>
      </c>
      <c r="L802" s="199">
        <f t="shared" si="92"/>
        <v>0</v>
      </c>
      <c r="M802" s="200">
        <f t="shared" si="93"/>
        <v>2</v>
      </c>
      <c r="N802" s="200">
        <f t="shared" si="94"/>
        <v>1839.99</v>
      </c>
      <c r="O802" s="201">
        <f t="shared" si="95"/>
        <v>3679.98</v>
      </c>
    </row>
    <row r="803" spans="2:15" ht="24" x14ac:dyDescent="0.25">
      <c r="B803" s="191" t="s">
        <v>271</v>
      </c>
      <c r="C803" s="191" t="s">
        <v>113</v>
      </c>
      <c r="D803" s="192" t="s">
        <v>368</v>
      </c>
      <c r="E803" s="193" t="s">
        <v>369</v>
      </c>
      <c r="F803" s="194" t="s">
        <v>130</v>
      </c>
      <c r="G803" s="195">
        <v>6.89</v>
      </c>
      <c r="H803" s="196">
        <v>648.4</v>
      </c>
      <c r="I803" s="197">
        <v>4467.4799999999996</v>
      </c>
      <c r="J803" s="198"/>
      <c r="K803" s="198">
        <f t="shared" si="91"/>
        <v>648.4</v>
      </c>
      <c r="L803" s="199">
        <f t="shared" si="92"/>
        <v>0</v>
      </c>
      <c r="M803" s="200">
        <f t="shared" si="93"/>
        <v>6.89</v>
      </c>
      <c r="N803" s="200">
        <f t="shared" si="94"/>
        <v>648.4</v>
      </c>
      <c r="O803" s="201">
        <f t="shared" si="95"/>
        <v>4467.4799999999996</v>
      </c>
    </row>
    <row r="804" spans="2:15" ht="24" x14ac:dyDescent="0.25">
      <c r="B804" s="202" t="s">
        <v>274</v>
      </c>
      <c r="C804" s="202" t="s">
        <v>175</v>
      </c>
      <c r="D804" s="203" t="s">
        <v>370</v>
      </c>
      <c r="E804" s="204" t="s">
        <v>371</v>
      </c>
      <c r="F804" s="205" t="s">
        <v>130</v>
      </c>
      <c r="G804" s="206">
        <v>6.9930000000000003</v>
      </c>
      <c r="H804" s="207">
        <v>3344.6</v>
      </c>
      <c r="I804" s="208">
        <v>23388.79</v>
      </c>
      <c r="J804" s="198"/>
      <c r="K804" s="198">
        <f t="shared" si="91"/>
        <v>3344.6</v>
      </c>
      <c r="L804" s="199">
        <f t="shared" si="92"/>
        <v>0</v>
      </c>
      <c r="M804" s="200">
        <f t="shared" si="93"/>
        <v>6.9930000000000003</v>
      </c>
      <c r="N804" s="200">
        <f t="shared" si="94"/>
        <v>3344.6</v>
      </c>
      <c r="O804" s="201">
        <f t="shared" si="95"/>
        <v>23388.79</v>
      </c>
    </row>
    <row r="805" spans="2:15" x14ac:dyDescent="0.25">
      <c r="B805" s="191" t="s">
        <v>277</v>
      </c>
      <c r="C805" s="191" t="s">
        <v>113</v>
      </c>
      <c r="D805" s="192" t="s">
        <v>249</v>
      </c>
      <c r="E805" s="193" t="s">
        <v>250</v>
      </c>
      <c r="F805" s="194" t="s">
        <v>251</v>
      </c>
      <c r="G805" s="195">
        <v>8</v>
      </c>
      <c r="H805" s="196">
        <v>2564.6799999999998</v>
      </c>
      <c r="I805" s="197">
        <v>20517.439999999999</v>
      </c>
      <c r="J805" s="198"/>
      <c r="K805" s="198">
        <f t="shared" si="91"/>
        <v>2564.6799999999998</v>
      </c>
      <c r="L805" s="199">
        <f t="shared" si="92"/>
        <v>0</v>
      </c>
      <c r="M805" s="200">
        <f t="shared" si="93"/>
        <v>8</v>
      </c>
      <c r="N805" s="200">
        <f t="shared" si="94"/>
        <v>2564.6799999999998</v>
      </c>
      <c r="O805" s="201">
        <f t="shared" si="95"/>
        <v>20517.439999999999</v>
      </c>
    </row>
    <row r="806" spans="2:15" x14ac:dyDescent="0.25">
      <c r="B806" s="191" t="s">
        <v>280</v>
      </c>
      <c r="C806" s="191" t="s">
        <v>113</v>
      </c>
      <c r="D806" s="192" t="s">
        <v>253</v>
      </c>
      <c r="E806" s="193" t="s">
        <v>254</v>
      </c>
      <c r="F806" s="194" t="s">
        <v>53</v>
      </c>
      <c r="G806" s="195">
        <v>23</v>
      </c>
      <c r="H806" s="196">
        <v>2016.23</v>
      </c>
      <c r="I806" s="197">
        <v>46373.29</v>
      </c>
      <c r="J806" s="198"/>
      <c r="K806" s="198">
        <f t="shared" si="91"/>
        <v>2016.23</v>
      </c>
      <c r="L806" s="199">
        <f t="shared" si="92"/>
        <v>0</v>
      </c>
      <c r="M806" s="200">
        <f t="shared" si="93"/>
        <v>23</v>
      </c>
      <c r="N806" s="200">
        <f t="shared" si="94"/>
        <v>2016.23</v>
      </c>
      <c r="O806" s="201">
        <f t="shared" si="95"/>
        <v>46373.29</v>
      </c>
    </row>
    <row r="807" spans="2:15" x14ac:dyDescent="0.25">
      <c r="B807" s="202" t="s">
        <v>283</v>
      </c>
      <c r="C807" s="202" t="s">
        <v>175</v>
      </c>
      <c r="D807" s="203" t="s">
        <v>259</v>
      </c>
      <c r="E807" s="204" t="s">
        <v>260</v>
      </c>
      <c r="F807" s="205" t="s">
        <v>53</v>
      </c>
      <c r="G807" s="206">
        <v>11</v>
      </c>
      <c r="H807" s="207">
        <v>14898.16</v>
      </c>
      <c r="I807" s="208">
        <v>163879.76</v>
      </c>
      <c r="J807" s="198"/>
      <c r="K807" s="198">
        <f t="shared" ref="K807:K839" si="96">+H807</f>
        <v>14898.16</v>
      </c>
      <c r="L807" s="199">
        <f t="shared" ref="L807:L839" si="97">ROUND(J807*K807,2)</f>
        <v>0</v>
      </c>
      <c r="M807" s="200">
        <f t="shared" ref="M807:M839" si="98">+G807+J807</f>
        <v>11</v>
      </c>
      <c r="N807" s="200">
        <f t="shared" ref="N807:N839" si="99">+K807</f>
        <v>14898.16</v>
      </c>
      <c r="O807" s="201">
        <f t="shared" ref="O807:O839" si="100">ROUND(M807*N807,2)</f>
        <v>163879.76</v>
      </c>
    </row>
    <row r="808" spans="2:15" x14ac:dyDescent="0.25">
      <c r="B808" s="202" t="s">
        <v>286</v>
      </c>
      <c r="C808" s="202" t="s">
        <v>175</v>
      </c>
      <c r="D808" s="203" t="s">
        <v>372</v>
      </c>
      <c r="E808" s="204" t="s">
        <v>373</v>
      </c>
      <c r="F808" s="205" t="s">
        <v>53</v>
      </c>
      <c r="G808" s="206">
        <v>1</v>
      </c>
      <c r="H808" s="207">
        <v>14898.16</v>
      </c>
      <c r="I808" s="208">
        <v>14898.16</v>
      </c>
      <c r="J808" s="198"/>
      <c r="K808" s="198">
        <f t="shared" si="96"/>
        <v>14898.16</v>
      </c>
      <c r="L808" s="199">
        <f t="shared" si="97"/>
        <v>0</v>
      </c>
      <c r="M808" s="200">
        <f t="shared" si="98"/>
        <v>1</v>
      </c>
      <c r="N808" s="200">
        <f t="shared" si="99"/>
        <v>14898.16</v>
      </c>
      <c r="O808" s="201">
        <f t="shared" si="100"/>
        <v>14898.16</v>
      </c>
    </row>
    <row r="809" spans="2:15" x14ac:dyDescent="0.25">
      <c r="B809" s="202" t="s">
        <v>289</v>
      </c>
      <c r="C809" s="202" t="s">
        <v>175</v>
      </c>
      <c r="D809" s="203" t="s">
        <v>374</v>
      </c>
      <c r="E809" s="204" t="s">
        <v>375</v>
      </c>
      <c r="F809" s="205" t="s">
        <v>53</v>
      </c>
      <c r="G809" s="206">
        <v>2</v>
      </c>
      <c r="H809" s="207">
        <v>17596.990000000002</v>
      </c>
      <c r="I809" s="208">
        <v>35193.980000000003</v>
      </c>
      <c r="J809" s="198"/>
      <c r="K809" s="198">
        <f t="shared" si="96"/>
        <v>17596.990000000002</v>
      </c>
      <c r="L809" s="199">
        <f t="shared" si="97"/>
        <v>0</v>
      </c>
      <c r="M809" s="200">
        <f t="shared" si="98"/>
        <v>2</v>
      </c>
      <c r="N809" s="200">
        <f t="shared" si="99"/>
        <v>17596.990000000002</v>
      </c>
      <c r="O809" s="201">
        <f t="shared" si="100"/>
        <v>35193.980000000003</v>
      </c>
    </row>
    <row r="810" spans="2:15" x14ac:dyDescent="0.25">
      <c r="B810" s="202" t="s">
        <v>292</v>
      </c>
      <c r="C810" s="202" t="s">
        <v>175</v>
      </c>
      <c r="D810" s="203" t="s">
        <v>262</v>
      </c>
      <c r="E810" s="204" t="s">
        <v>263</v>
      </c>
      <c r="F810" s="205" t="s">
        <v>53</v>
      </c>
      <c r="G810" s="206">
        <v>14</v>
      </c>
      <c r="H810" s="207">
        <v>1530.92</v>
      </c>
      <c r="I810" s="208">
        <v>21432.880000000001</v>
      </c>
      <c r="J810" s="198"/>
      <c r="K810" s="198">
        <f t="shared" si="96"/>
        <v>1530.92</v>
      </c>
      <c r="L810" s="199">
        <f t="shared" si="97"/>
        <v>0</v>
      </c>
      <c r="M810" s="200">
        <f t="shared" si="98"/>
        <v>14</v>
      </c>
      <c r="N810" s="200">
        <f t="shared" si="99"/>
        <v>1530.92</v>
      </c>
      <c r="O810" s="201">
        <f t="shared" si="100"/>
        <v>21432.880000000001</v>
      </c>
    </row>
    <row r="811" spans="2:15" x14ac:dyDescent="0.25">
      <c r="B811" s="202" t="s">
        <v>295</v>
      </c>
      <c r="C811" s="202" t="s">
        <v>175</v>
      </c>
      <c r="D811" s="203" t="s">
        <v>265</v>
      </c>
      <c r="E811" s="204" t="s">
        <v>266</v>
      </c>
      <c r="F811" s="205" t="s">
        <v>53</v>
      </c>
      <c r="G811" s="206">
        <v>1</v>
      </c>
      <c r="H811" s="207">
        <v>775.98</v>
      </c>
      <c r="I811" s="208">
        <v>775.98</v>
      </c>
      <c r="J811" s="198"/>
      <c r="K811" s="198">
        <f t="shared" si="96"/>
        <v>775.98</v>
      </c>
      <c r="L811" s="199">
        <f t="shared" si="97"/>
        <v>0</v>
      </c>
      <c r="M811" s="200">
        <f t="shared" si="98"/>
        <v>1</v>
      </c>
      <c r="N811" s="200">
        <f t="shared" si="99"/>
        <v>775.98</v>
      </c>
      <c r="O811" s="201">
        <f t="shared" si="100"/>
        <v>775.98</v>
      </c>
    </row>
    <row r="812" spans="2:15" x14ac:dyDescent="0.25">
      <c r="B812" s="202" t="s">
        <v>298</v>
      </c>
      <c r="C812" s="202" t="s">
        <v>175</v>
      </c>
      <c r="D812" s="203" t="s">
        <v>268</v>
      </c>
      <c r="E812" s="204" t="s">
        <v>269</v>
      </c>
      <c r="F812" s="205" t="s">
        <v>53</v>
      </c>
      <c r="G812" s="206">
        <v>13</v>
      </c>
      <c r="H812" s="207">
        <v>1202.1099999999999</v>
      </c>
      <c r="I812" s="208">
        <v>15627.43</v>
      </c>
      <c r="J812" s="198"/>
      <c r="K812" s="198">
        <f t="shared" si="96"/>
        <v>1202.1099999999999</v>
      </c>
      <c r="L812" s="199">
        <f t="shared" si="97"/>
        <v>0</v>
      </c>
      <c r="M812" s="200">
        <f t="shared" si="98"/>
        <v>13</v>
      </c>
      <c r="N812" s="200">
        <f t="shared" si="99"/>
        <v>1202.1099999999999</v>
      </c>
      <c r="O812" s="201">
        <f t="shared" si="100"/>
        <v>15627.43</v>
      </c>
    </row>
    <row r="813" spans="2:15" x14ac:dyDescent="0.25">
      <c r="B813" s="202" t="s">
        <v>301</v>
      </c>
      <c r="C813" s="202" t="s">
        <v>175</v>
      </c>
      <c r="D813" s="203" t="s">
        <v>270</v>
      </c>
      <c r="E813" s="204" t="s">
        <v>345</v>
      </c>
      <c r="F813" s="205" t="s">
        <v>53</v>
      </c>
      <c r="G813" s="206">
        <v>2</v>
      </c>
      <c r="H813" s="207">
        <v>2648.85</v>
      </c>
      <c r="I813" s="208">
        <v>5297.7</v>
      </c>
      <c r="J813" s="198"/>
      <c r="K813" s="198">
        <f t="shared" si="96"/>
        <v>2648.85</v>
      </c>
      <c r="L813" s="199">
        <f t="shared" si="97"/>
        <v>0</v>
      </c>
      <c r="M813" s="200">
        <f t="shared" si="98"/>
        <v>2</v>
      </c>
      <c r="N813" s="200">
        <f t="shared" si="99"/>
        <v>2648.85</v>
      </c>
      <c r="O813" s="201">
        <f t="shared" si="100"/>
        <v>5297.7</v>
      </c>
    </row>
    <row r="814" spans="2:15" x14ac:dyDescent="0.25">
      <c r="B814" s="202" t="s">
        <v>305</v>
      </c>
      <c r="C814" s="202" t="s">
        <v>175</v>
      </c>
      <c r="D814" s="203" t="s">
        <v>272</v>
      </c>
      <c r="E814" s="204" t="s">
        <v>273</v>
      </c>
      <c r="F814" s="205" t="s">
        <v>53</v>
      </c>
      <c r="G814" s="206">
        <v>21</v>
      </c>
      <c r="H814" s="207">
        <v>211.75</v>
      </c>
      <c r="I814" s="208">
        <v>4446.75</v>
      </c>
      <c r="J814" s="198"/>
      <c r="K814" s="198">
        <f t="shared" si="96"/>
        <v>211.75</v>
      </c>
      <c r="L814" s="199">
        <f t="shared" si="97"/>
        <v>0</v>
      </c>
      <c r="M814" s="200">
        <f t="shared" si="98"/>
        <v>21</v>
      </c>
      <c r="N814" s="200">
        <f t="shared" si="99"/>
        <v>211.75</v>
      </c>
      <c r="O814" s="201">
        <f t="shared" si="100"/>
        <v>4446.75</v>
      </c>
    </row>
    <row r="815" spans="2:15" ht="24" x14ac:dyDescent="0.25">
      <c r="B815" s="191" t="s">
        <v>308</v>
      </c>
      <c r="C815" s="191" t="s">
        <v>113</v>
      </c>
      <c r="D815" s="192" t="s">
        <v>275</v>
      </c>
      <c r="E815" s="193" t="s">
        <v>276</v>
      </c>
      <c r="F815" s="194" t="s">
        <v>53</v>
      </c>
      <c r="G815" s="195">
        <v>14</v>
      </c>
      <c r="H815" s="196">
        <v>5935.59</v>
      </c>
      <c r="I815" s="197">
        <v>83098.259999999995</v>
      </c>
      <c r="J815" s="198"/>
      <c r="K815" s="198">
        <f t="shared" si="96"/>
        <v>5935.59</v>
      </c>
      <c r="L815" s="199">
        <f t="shared" si="97"/>
        <v>0</v>
      </c>
      <c r="M815" s="200">
        <f t="shared" si="98"/>
        <v>14</v>
      </c>
      <c r="N815" s="200">
        <f t="shared" si="99"/>
        <v>5935.59</v>
      </c>
      <c r="O815" s="201">
        <f t="shared" si="100"/>
        <v>83098.259999999995</v>
      </c>
    </row>
    <row r="816" spans="2:15" ht="36" x14ac:dyDescent="0.25">
      <c r="B816" s="191" t="s">
        <v>311</v>
      </c>
      <c r="C816" s="191" t="s">
        <v>113</v>
      </c>
      <c r="D816" s="192" t="s">
        <v>293</v>
      </c>
      <c r="E816" s="193" t="s">
        <v>294</v>
      </c>
      <c r="F816" s="194" t="s">
        <v>53</v>
      </c>
      <c r="G816" s="195">
        <v>2</v>
      </c>
      <c r="H816" s="196">
        <v>35621.4</v>
      </c>
      <c r="I816" s="197">
        <v>71242.8</v>
      </c>
      <c r="J816" s="198"/>
      <c r="K816" s="198">
        <f t="shared" si="96"/>
        <v>35621.4</v>
      </c>
      <c r="L816" s="199">
        <f t="shared" si="97"/>
        <v>0</v>
      </c>
      <c r="M816" s="200">
        <f t="shared" si="98"/>
        <v>2</v>
      </c>
      <c r="N816" s="200">
        <f t="shared" si="99"/>
        <v>35621.4</v>
      </c>
      <c r="O816" s="201">
        <f t="shared" si="100"/>
        <v>71242.8</v>
      </c>
    </row>
    <row r="817" spans="2:15" x14ac:dyDescent="0.25">
      <c r="B817" s="191" t="s">
        <v>314</v>
      </c>
      <c r="C817" s="191" t="s">
        <v>113</v>
      </c>
      <c r="D817" s="192" t="s">
        <v>278</v>
      </c>
      <c r="E817" s="193" t="s">
        <v>279</v>
      </c>
      <c r="F817" s="194" t="s">
        <v>53</v>
      </c>
      <c r="G817" s="195">
        <v>14</v>
      </c>
      <c r="H817" s="196">
        <v>485.32</v>
      </c>
      <c r="I817" s="197">
        <v>6794.48</v>
      </c>
      <c r="J817" s="198"/>
      <c r="K817" s="198">
        <f t="shared" si="96"/>
        <v>485.32</v>
      </c>
      <c r="L817" s="199">
        <f t="shared" si="97"/>
        <v>0</v>
      </c>
      <c r="M817" s="200">
        <f t="shared" si="98"/>
        <v>14</v>
      </c>
      <c r="N817" s="200">
        <f t="shared" si="99"/>
        <v>485.32</v>
      </c>
      <c r="O817" s="201">
        <f t="shared" si="100"/>
        <v>6794.48</v>
      </c>
    </row>
    <row r="818" spans="2:15" x14ac:dyDescent="0.25">
      <c r="B818" s="202" t="s">
        <v>319</v>
      </c>
      <c r="C818" s="202" t="s">
        <v>175</v>
      </c>
      <c r="D818" s="203" t="s">
        <v>346</v>
      </c>
      <c r="E818" s="204" t="s">
        <v>347</v>
      </c>
      <c r="F818" s="205" t="s">
        <v>53</v>
      </c>
      <c r="G818" s="206">
        <v>1</v>
      </c>
      <c r="H818" s="207">
        <v>6510.34</v>
      </c>
      <c r="I818" s="208">
        <v>6510.34</v>
      </c>
      <c r="J818" s="198"/>
      <c r="K818" s="198">
        <f t="shared" si="96"/>
        <v>6510.34</v>
      </c>
      <c r="L818" s="199">
        <f t="shared" si="97"/>
        <v>0</v>
      </c>
      <c r="M818" s="200">
        <f t="shared" si="98"/>
        <v>1</v>
      </c>
      <c r="N818" s="200">
        <f t="shared" si="99"/>
        <v>6510.34</v>
      </c>
      <c r="O818" s="201">
        <f t="shared" si="100"/>
        <v>6510.34</v>
      </c>
    </row>
    <row r="819" spans="2:15" x14ac:dyDescent="0.25">
      <c r="B819" s="202" t="s">
        <v>322</v>
      </c>
      <c r="C819" s="202" t="s">
        <v>175</v>
      </c>
      <c r="D819" s="203" t="s">
        <v>281</v>
      </c>
      <c r="E819" s="204" t="s">
        <v>282</v>
      </c>
      <c r="F819" s="205" t="s">
        <v>53</v>
      </c>
      <c r="G819" s="206">
        <v>9</v>
      </c>
      <c r="H819" s="207">
        <v>6510.34</v>
      </c>
      <c r="I819" s="208">
        <v>58593.06</v>
      </c>
      <c r="J819" s="198"/>
      <c r="K819" s="198">
        <f t="shared" si="96"/>
        <v>6510.34</v>
      </c>
      <c r="L819" s="199">
        <f t="shared" si="97"/>
        <v>0</v>
      </c>
      <c r="M819" s="200">
        <f t="shared" si="98"/>
        <v>9</v>
      </c>
      <c r="N819" s="200">
        <f t="shared" si="99"/>
        <v>6510.34</v>
      </c>
      <c r="O819" s="201">
        <f t="shared" si="100"/>
        <v>58593.06</v>
      </c>
    </row>
    <row r="820" spans="2:15" x14ac:dyDescent="0.25">
      <c r="B820" s="202" t="s">
        <v>324</v>
      </c>
      <c r="C820" s="202" t="s">
        <v>175</v>
      </c>
      <c r="D820" s="203" t="s">
        <v>284</v>
      </c>
      <c r="E820" s="204" t="s">
        <v>285</v>
      </c>
      <c r="F820" s="205" t="s">
        <v>53</v>
      </c>
      <c r="G820" s="206">
        <v>4</v>
      </c>
      <c r="H820" s="207">
        <v>6510.34</v>
      </c>
      <c r="I820" s="208">
        <v>26041.360000000001</v>
      </c>
      <c r="J820" s="198"/>
      <c r="K820" s="198">
        <f t="shared" si="96"/>
        <v>6510.34</v>
      </c>
      <c r="L820" s="199">
        <f t="shared" si="97"/>
        <v>0</v>
      </c>
      <c r="M820" s="200">
        <f t="shared" si="98"/>
        <v>4</v>
      </c>
      <c r="N820" s="200">
        <f t="shared" si="99"/>
        <v>6510.34</v>
      </c>
      <c r="O820" s="201">
        <f t="shared" si="100"/>
        <v>26041.360000000001</v>
      </c>
    </row>
    <row r="821" spans="2:15" ht="24" x14ac:dyDescent="0.25">
      <c r="B821" s="191" t="s">
        <v>328</v>
      </c>
      <c r="C821" s="191" t="s">
        <v>113</v>
      </c>
      <c r="D821" s="192" t="s">
        <v>290</v>
      </c>
      <c r="E821" s="193" t="s">
        <v>291</v>
      </c>
      <c r="F821" s="194" t="s">
        <v>81</v>
      </c>
      <c r="G821" s="195">
        <v>60.08</v>
      </c>
      <c r="H821" s="196">
        <v>3059.28</v>
      </c>
      <c r="I821" s="197">
        <v>183801.54</v>
      </c>
      <c r="J821" s="198"/>
      <c r="K821" s="198">
        <f t="shared" si="96"/>
        <v>3059.28</v>
      </c>
      <c r="L821" s="199">
        <f t="shared" si="97"/>
        <v>0</v>
      </c>
      <c r="M821" s="200">
        <f t="shared" si="98"/>
        <v>60.08</v>
      </c>
      <c r="N821" s="200">
        <f t="shared" si="99"/>
        <v>3059.28</v>
      </c>
      <c r="O821" s="201">
        <f t="shared" si="100"/>
        <v>183801.54</v>
      </c>
    </row>
    <row r="822" spans="2:15" ht="24" x14ac:dyDescent="0.25">
      <c r="B822" s="191" t="s">
        <v>376</v>
      </c>
      <c r="C822" s="191" t="s">
        <v>113</v>
      </c>
      <c r="D822" s="192" t="s">
        <v>299</v>
      </c>
      <c r="E822" s="193" t="s">
        <v>300</v>
      </c>
      <c r="F822" s="194" t="s">
        <v>81</v>
      </c>
      <c r="G822" s="195">
        <v>1.8</v>
      </c>
      <c r="H822" s="196">
        <v>3186.85</v>
      </c>
      <c r="I822" s="197">
        <v>5736.33</v>
      </c>
      <c r="J822" s="198"/>
      <c r="K822" s="198">
        <f t="shared" si="96"/>
        <v>3186.85</v>
      </c>
      <c r="L822" s="199">
        <f t="shared" si="97"/>
        <v>0</v>
      </c>
      <c r="M822" s="200">
        <f t="shared" si="98"/>
        <v>1.8</v>
      </c>
      <c r="N822" s="200">
        <f t="shared" si="99"/>
        <v>3186.85</v>
      </c>
      <c r="O822" s="201">
        <f t="shared" si="100"/>
        <v>5736.33</v>
      </c>
    </row>
    <row r="823" spans="2:15" x14ac:dyDescent="0.25">
      <c r="B823" s="191" t="s">
        <v>377</v>
      </c>
      <c r="C823" s="191" t="s">
        <v>113</v>
      </c>
      <c r="D823" s="192" t="s">
        <v>296</v>
      </c>
      <c r="E823" s="193" t="s">
        <v>297</v>
      </c>
      <c r="F823" s="194" t="s">
        <v>46</v>
      </c>
      <c r="G823" s="195">
        <v>9</v>
      </c>
      <c r="H823" s="196">
        <v>442.69</v>
      </c>
      <c r="I823" s="197">
        <v>3984.21</v>
      </c>
      <c r="J823" s="198"/>
      <c r="K823" s="198">
        <f t="shared" si="96"/>
        <v>442.69</v>
      </c>
      <c r="L823" s="199">
        <f t="shared" si="97"/>
        <v>0</v>
      </c>
      <c r="M823" s="200">
        <f t="shared" si="98"/>
        <v>9</v>
      </c>
      <c r="N823" s="200">
        <f t="shared" si="99"/>
        <v>442.69</v>
      </c>
      <c r="O823" s="201">
        <f t="shared" si="100"/>
        <v>3984.21</v>
      </c>
    </row>
    <row r="824" spans="2:15" x14ac:dyDescent="0.25">
      <c r="B824" s="191" t="s">
        <v>378</v>
      </c>
      <c r="C824" s="191" t="s">
        <v>113</v>
      </c>
      <c r="D824" s="192" t="s">
        <v>302</v>
      </c>
      <c r="E824" s="193" t="s">
        <v>303</v>
      </c>
      <c r="F824" s="194" t="s">
        <v>130</v>
      </c>
      <c r="G824" s="195">
        <v>415.99</v>
      </c>
      <c r="H824" s="196">
        <v>9.2100000000000009</v>
      </c>
      <c r="I824" s="197">
        <v>3831.27</v>
      </c>
      <c r="J824" s="198"/>
      <c r="K824" s="198">
        <f t="shared" si="96"/>
        <v>9.2100000000000009</v>
      </c>
      <c r="L824" s="199">
        <f t="shared" si="97"/>
        <v>0</v>
      </c>
      <c r="M824" s="200">
        <f t="shared" si="98"/>
        <v>415.99</v>
      </c>
      <c r="N824" s="200">
        <f t="shared" si="99"/>
        <v>9.2100000000000009</v>
      </c>
      <c r="O824" s="201">
        <f t="shared" si="100"/>
        <v>3831.27</v>
      </c>
    </row>
    <row r="825" spans="2:15" x14ac:dyDescent="0.25">
      <c r="B825" s="209"/>
      <c r="C825" s="210" t="s">
        <v>108</v>
      </c>
      <c r="D825" s="211" t="s">
        <v>133</v>
      </c>
      <c r="E825" s="211" t="s">
        <v>304</v>
      </c>
      <c r="F825" s="209"/>
      <c r="G825" s="209"/>
      <c r="H825" s="209"/>
      <c r="I825" s="212">
        <v>174102.76</v>
      </c>
      <c r="J825" s="198"/>
      <c r="K825" s="198">
        <f t="shared" si="96"/>
        <v>0</v>
      </c>
      <c r="L825" s="199">
        <f t="shared" si="97"/>
        <v>0</v>
      </c>
      <c r="M825" s="200">
        <f t="shared" si="98"/>
        <v>0</v>
      </c>
      <c r="N825" s="200">
        <f t="shared" si="99"/>
        <v>0</v>
      </c>
      <c r="O825" s="201">
        <f t="shared" si="100"/>
        <v>0</v>
      </c>
    </row>
    <row r="826" spans="2:15" ht="36" x14ac:dyDescent="0.25">
      <c r="B826" s="191" t="s">
        <v>379</v>
      </c>
      <c r="C826" s="191" t="s">
        <v>113</v>
      </c>
      <c r="D826" s="192" t="s">
        <v>306</v>
      </c>
      <c r="E826" s="193" t="s">
        <v>307</v>
      </c>
      <c r="F826" s="194" t="s">
        <v>130</v>
      </c>
      <c r="G826" s="195">
        <v>525.72</v>
      </c>
      <c r="H826" s="196">
        <v>87.65</v>
      </c>
      <c r="I826" s="197">
        <v>46079.360000000001</v>
      </c>
      <c r="J826" s="198"/>
      <c r="K826" s="198">
        <f t="shared" si="96"/>
        <v>87.65</v>
      </c>
      <c r="L826" s="199">
        <f t="shared" si="97"/>
        <v>0</v>
      </c>
      <c r="M826" s="200">
        <f t="shared" si="98"/>
        <v>525.72</v>
      </c>
      <c r="N826" s="200">
        <f t="shared" si="99"/>
        <v>87.65</v>
      </c>
      <c r="O826" s="201">
        <f t="shared" si="100"/>
        <v>46079.360000000001</v>
      </c>
    </row>
    <row r="827" spans="2:15" ht="24" x14ac:dyDescent="0.25">
      <c r="B827" s="191" t="s">
        <v>380</v>
      </c>
      <c r="C827" s="191" t="s">
        <v>113</v>
      </c>
      <c r="D827" s="192" t="s">
        <v>309</v>
      </c>
      <c r="E827" s="193" t="s">
        <v>310</v>
      </c>
      <c r="F827" s="194" t="s">
        <v>130</v>
      </c>
      <c r="G827" s="195">
        <v>1040.44</v>
      </c>
      <c r="H827" s="196">
        <v>32.22</v>
      </c>
      <c r="I827" s="197">
        <v>33522.980000000003</v>
      </c>
      <c r="J827" s="198"/>
      <c r="K827" s="198">
        <f t="shared" si="96"/>
        <v>32.22</v>
      </c>
      <c r="L827" s="199">
        <f t="shared" si="97"/>
        <v>0</v>
      </c>
      <c r="M827" s="200">
        <f t="shared" si="98"/>
        <v>1040.44</v>
      </c>
      <c r="N827" s="200">
        <f t="shared" si="99"/>
        <v>32.22</v>
      </c>
      <c r="O827" s="201">
        <f t="shared" si="100"/>
        <v>33522.980000000003</v>
      </c>
    </row>
    <row r="828" spans="2:15" ht="24" x14ac:dyDescent="0.25">
      <c r="B828" s="191" t="s">
        <v>381</v>
      </c>
      <c r="C828" s="191" t="s">
        <v>113</v>
      </c>
      <c r="D828" s="192" t="s">
        <v>384</v>
      </c>
      <c r="E828" s="193" t="s">
        <v>385</v>
      </c>
      <c r="F828" s="194" t="s">
        <v>130</v>
      </c>
      <c r="G828" s="195">
        <v>20.98</v>
      </c>
      <c r="H828" s="196">
        <v>32.22</v>
      </c>
      <c r="I828" s="197">
        <v>675.98</v>
      </c>
      <c r="J828" s="198"/>
      <c r="K828" s="198">
        <f t="shared" si="96"/>
        <v>32.22</v>
      </c>
      <c r="L828" s="199">
        <f t="shared" si="97"/>
        <v>0</v>
      </c>
      <c r="M828" s="200">
        <f t="shared" si="98"/>
        <v>20.98</v>
      </c>
      <c r="N828" s="200">
        <f t="shared" si="99"/>
        <v>32.22</v>
      </c>
      <c r="O828" s="201">
        <f t="shared" si="100"/>
        <v>675.98</v>
      </c>
    </row>
    <row r="829" spans="2:15" x14ac:dyDescent="0.25">
      <c r="B829" s="191" t="s">
        <v>382</v>
      </c>
      <c r="C829" s="191" t="s">
        <v>113</v>
      </c>
      <c r="D829" s="192" t="s">
        <v>312</v>
      </c>
      <c r="E829" s="193" t="s">
        <v>313</v>
      </c>
      <c r="F829" s="194" t="s">
        <v>130</v>
      </c>
      <c r="G829" s="195">
        <v>1040.44</v>
      </c>
      <c r="H829" s="196">
        <v>72.34</v>
      </c>
      <c r="I829" s="197">
        <v>75265.429999999993</v>
      </c>
      <c r="J829" s="198"/>
      <c r="K829" s="198">
        <f t="shared" si="96"/>
        <v>72.34</v>
      </c>
      <c r="L829" s="199">
        <f t="shared" si="97"/>
        <v>0</v>
      </c>
      <c r="M829" s="200">
        <f t="shared" si="98"/>
        <v>1040.44</v>
      </c>
      <c r="N829" s="200">
        <f t="shared" si="99"/>
        <v>72.34</v>
      </c>
      <c r="O829" s="201">
        <f t="shared" si="100"/>
        <v>75265.429999999993</v>
      </c>
    </row>
    <row r="830" spans="2:15" x14ac:dyDescent="0.25">
      <c r="B830" s="191" t="s">
        <v>383</v>
      </c>
      <c r="C830" s="191" t="s">
        <v>113</v>
      </c>
      <c r="D830" s="192" t="s">
        <v>388</v>
      </c>
      <c r="E830" s="193" t="s">
        <v>389</v>
      </c>
      <c r="F830" s="194" t="s">
        <v>130</v>
      </c>
      <c r="G830" s="195">
        <v>20.98</v>
      </c>
      <c r="H830" s="196">
        <v>94.7</v>
      </c>
      <c r="I830" s="197">
        <v>1986.81</v>
      </c>
      <c r="J830" s="198"/>
      <c r="K830" s="198">
        <f t="shared" si="96"/>
        <v>94.7</v>
      </c>
      <c r="L830" s="199">
        <f t="shared" si="97"/>
        <v>0</v>
      </c>
      <c r="M830" s="200">
        <f t="shared" si="98"/>
        <v>20.98</v>
      </c>
      <c r="N830" s="200">
        <f t="shared" si="99"/>
        <v>94.7</v>
      </c>
      <c r="O830" s="201">
        <f t="shared" si="100"/>
        <v>1986.81</v>
      </c>
    </row>
    <row r="831" spans="2:15" ht="24" x14ac:dyDescent="0.25">
      <c r="B831" s="191" t="s">
        <v>386</v>
      </c>
      <c r="C831" s="191" t="s">
        <v>113</v>
      </c>
      <c r="D831" s="192" t="s">
        <v>315</v>
      </c>
      <c r="E831" s="193" t="s">
        <v>316</v>
      </c>
      <c r="F831" s="194" t="s">
        <v>53</v>
      </c>
      <c r="G831" s="195">
        <v>10</v>
      </c>
      <c r="H831" s="196">
        <v>1657.22</v>
      </c>
      <c r="I831" s="197">
        <v>16572.2</v>
      </c>
      <c r="J831" s="198"/>
      <c r="K831" s="198">
        <f t="shared" si="96"/>
        <v>1657.22</v>
      </c>
      <c r="L831" s="199">
        <f t="shared" si="97"/>
        <v>0</v>
      </c>
      <c r="M831" s="200">
        <f t="shared" si="98"/>
        <v>10</v>
      </c>
      <c r="N831" s="200">
        <f t="shared" si="99"/>
        <v>1657.22</v>
      </c>
      <c r="O831" s="201">
        <f t="shared" si="100"/>
        <v>16572.2</v>
      </c>
    </row>
    <row r="832" spans="2:15" x14ac:dyDescent="0.25">
      <c r="B832" s="209"/>
      <c r="C832" s="210" t="s">
        <v>108</v>
      </c>
      <c r="D832" s="211" t="s">
        <v>317</v>
      </c>
      <c r="E832" s="211" t="s">
        <v>318</v>
      </c>
      <c r="F832" s="209"/>
      <c r="G832" s="209"/>
      <c r="H832" s="209"/>
      <c r="I832" s="212">
        <v>132210.97</v>
      </c>
      <c r="J832" s="198"/>
      <c r="K832" s="198">
        <f t="shared" si="96"/>
        <v>0</v>
      </c>
      <c r="L832" s="199">
        <f t="shared" si="97"/>
        <v>0</v>
      </c>
      <c r="M832" s="200">
        <f t="shared" si="98"/>
        <v>0</v>
      </c>
      <c r="N832" s="200">
        <f t="shared" si="99"/>
        <v>0</v>
      </c>
      <c r="O832" s="201">
        <f t="shared" si="100"/>
        <v>0</v>
      </c>
    </row>
    <row r="833" spans="2:15" ht="24" x14ac:dyDescent="0.25">
      <c r="B833" s="191" t="s">
        <v>387</v>
      </c>
      <c r="C833" s="191" t="s">
        <v>113</v>
      </c>
      <c r="D833" s="192" t="s">
        <v>320</v>
      </c>
      <c r="E833" s="193" t="s">
        <v>321</v>
      </c>
      <c r="F833" s="194" t="s">
        <v>65</v>
      </c>
      <c r="G833" s="195">
        <v>442.67899999999997</v>
      </c>
      <c r="H833" s="196">
        <v>119.41</v>
      </c>
      <c r="I833" s="197">
        <v>52860.3</v>
      </c>
      <c r="J833" s="198"/>
      <c r="K833" s="198">
        <f t="shared" si="96"/>
        <v>119.41</v>
      </c>
      <c r="L833" s="199">
        <f t="shared" si="97"/>
        <v>0</v>
      </c>
      <c r="M833" s="200">
        <f t="shared" si="98"/>
        <v>442.67899999999997</v>
      </c>
      <c r="N833" s="200">
        <f t="shared" si="99"/>
        <v>119.41</v>
      </c>
      <c r="O833" s="201">
        <f t="shared" si="100"/>
        <v>52860.3</v>
      </c>
    </row>
    <row r="834" spans="2:15" ht="24" x14ac:dyDescent="0.25">
      <c r="B834" s="191" t="s">
        <v>390</v>
      </c>
      <c r="C834" s="191" t="s">
        <v>113</v>
      </c>
      <c r="D834" s="192" t="s">
        <v>83</v>
      </c>
      <c r="E834" s="193" t="s">
        <v>323</v>
      </c>
      <c r="F834" s="194" t="s">
        <v>65</v>
      </c>
      <c r="G834" s="195">
        <v>89.102999999999994</v>
      </c>
      <c r="H834" s="196">
        <v>257.77999999999997</v>
      </c>
      <c r="I834" s="197">
        <v>22968.97</v>
      </c>
      <c r="J834" s="198"/>
      <c r="K834" s="198">
        <f t="shared" si="96"/>
        <v>257.77999999999997</v>
      </c>
      <c r="L834" s="199">
        <f t="shared" si="97"/>
        <v>0</v>
      </c>
      <c r="M834" s="200">
        <f t="shared" si="98"/>
        <v>89.102999999999994</v>
      </c>
      <c r="N834" s="200">
        <f t="shared" si="99"/>
        <v>257.77999999999997</v>
      </c>
      <c r="O834" s="201">
        <f t="shared" si="100"/>
        <v>22968.97</v>
      </c>
    </row>
    <row r="835" spans="2:15" ht="24" x14ac:dyDescent="0.25">
      <c r="B835" s="191" t="s">
        <v>391</v>
      </c>
      <c r="C835" s="191" t="s">
        <v>113</v>
      </c>
      <c r="D835" s="192" t="s">
        <v>325</v>
      </c>
      <c r="E835" s="193" t="s">
        <v>167</v>
      </c>
      <c r="F835" s="194" t="s">
        <v>65</v>
      </c>
      <c r="G835" s="195">
        <v>353.57600000000002</v>
      </c>
      <c r="H835" s="196">
        <v>154.66999999999999</v>
      </c>
      <c r="I835" s="197">
        <v>54687.6</v>
      </c>
      <c r="J835" s="198"/>
      <c r="K835" s="198">
        <f t="shared" si="96"/>
        <v>154.66999999999999</v>
      </c>
      <c r="L835" s="199">
        <f t="shared" si="97"/>
        <v>0</v>
      </c>
      <c r="M835" s="200">
        <f t="shared" si="98"/>
        <v>353.57600000000002</v>
      </c>
      <c r="N835" s="200">
        <f t="shared" si="99"/>
        <v>154.66999999999999</v>
      </c>
      <c r="O835" s="201">
        <f t="shared" si="100"/>
        <v>54687.6</v>
      </c>
    </row>
    <row r="836" spans="2:15" ht="24" x14ac:dyDescent="0.25">
      <c r="B836" s="191" t="s">
        <v>392</v>
      </c>
      <c r="C836" s="191" t="s">
        <v>113</v>
      </c>
      <c r="D836" s="192" t="s">
        <v>395</v>
      </c>
      <c r="E836" s="193" t="s">
        <v>396</v>
      </c>
      <c r="F836" s="194" t="s">
        <v>65</v>
      </c>
      <c r="G836" s="195">
        <v>7.2119999999999997</v>
      </c>
      <c r="H836" s="196">
        <v>80.23</v>
      </c>
      <c r="I836" s="197">
        <v>578.62</v>
      </c>
      <c r="J836" s="198"/>
      <c r="K836" s="198">
        <f t="shared" si="96"/>
        <v>80.23</v>
      </c>
      <c r="L836" s="199">
        <f t="shared" si="97"/>
        <v>0</v>
      </c>
      <c r="M836" s="200">
        <f t="shared" si="98"/>
        <v>7.2119999999999997</v>
      </c>
      <c r="N836" s="200">
        <f t="shared" si="99"/>
        <v>80.23</v>
      </c>
      <c r="O836" s="201">
        <f t="shared" si="100"/>
        <v>578.62</v>
      </c>
    </row>
    <row r="837" spans="2:15" ht="24" x14ac:dyDescent="0.25">
      <c r="B837" s="191" t="s">
        <v>393</v>
      </c>
      <c r="C837" s="191" t="s">
        <v>113</v>
      </c>
      <c r="D837" s="192" t="s">
        <v>398</v>
      </c>
      <c r="E837" s="193" t="s">
        <v>399</v>
      </c>
      <c r="F837" s="194" t="s">
        <v>65</v>
      </c>
      <c r="G837" s="195">
        <v>7.2119999999999997</v>
      </c>
      <c r="H837" s="196">
        <v>154.66999999999999</v>
      </c>
      <c r="I837" s="197">
        <v>1115.48</v>
      </c>
      <c r="J837" s="198"/>
      <c r="K837" s="198">
        <f t="shared" si="96"/>
        <v>154.66999999999999</v>
      </c>
      <c r="L837" s="199">
        <f t="shared" si="97"/>
        <v>0</v>
      </c>
      <c r="M837" s="200">
        <f t="shared" si="98"/>
        <v>7.2119999999999997</v>
      </c>
      <c r="N837" s="200">
        <f t="shared" si="99"/>
        <v>154.66999999999999</v>
      </c>
      <c r="O837" s="201">
        <f t="shared" si="100"/>
        <v>1115.48</v>
      </c>
    </row>
    <row r="838" spans="2:15" x14ac:dyDescent="0.25">
      <c r="B838" s="209"/>
      <c r="C838" s="210" t="s">
        <v>108</v>
      </c>
      <c r="D838" s="211" t="s">
        <v>326</v>
      </c>
      <c r="E838" s="211" t="s">
        <v>327</v>
      </c>
      <c r="F838" s="209"/>
      <c r="G838" s="209"/>
      <c r="H838" s="209"/>
      <c r="I838" s="212">
        <v>15578.63</v>
      </c>
      <c r="J838" s="198"/>
      <c r="K838" s="198">
        <f t="shared" si="96"/>
        <v>0</v>
      </c>
      <c r="L838" s="199">
        <f t="shared" si="97"/>
        <v>0</v>
      </c>
      <c r="M838" s="200">
        <f t="shared" si="98"/>
        <v>0</v>
      </c>
      <c r="N838" s="200">
        <f t="shared" si="99"/>
        <v>0</v>
      </c>
      <c r="O838" s="201">
        <f t="shared" si="100"/>
        <v>0</v>
      </c>
    </row>
    <row r="839" spans="2:15" ht="24" x14ac:dyDescent="0.25">
      <c r="B839" s="191" t="s">
        <v>394</v>
      </c>
      <c r="C839" s="191" t="s">
        <v>113</v>
      </c>
      <c r="D839" s="192" t="s">
        <v>329</v>
      </c>
      <c r="E839" s="193" t="s">
        <v>330</v>
      </c>
      <c r="F839" s="194" t="s">
        <v>65</v>
      </c>
      <c r="G839" s="195">
        <v>136.15299999999999</v>
      </c>
      <c r="H839" s="196">
        <v>114.42</v>
      </c>
      <c r="I839" s="197">
        <v>15578.63</v>
      </c>
      <c r="J839" s="198"/>
      <c r="K839" s="198">
        <f t="shared" si="96"/>
        <v>114.42</v>
      </c>
      <c r="L839" s="199">
        <f t="shared" si="97"/>
        <v>0</v>
      </c>
      <c r="M839" s="200">
        <f t="shared" si="98"/>
        <v>136.15299999999999</v>
      </c>
      <c r="N839" s="200">
        <f t="shared" si="99"/>
        <v>114.42</v>
      </c>
      <c r="O839" s="201">
        <f t="shared" si="100"/>
        <v>15578.63</v>
      </c>
    </row>
    <row r="840" spans="2:15" x14ac:dyDescent="0.25">
      <c r="B840" s="20"/>
      <c r="C840" s="20"/>
      <c r="D840" s="20"/>
      <c r="E840" s="20"/>
      <c r="F840" s="20"/>
      <c r="G840" s="20"/>
      <c r="H840" s="20"/>
      <c r="I840" s="229"/>
      <c r="J840" s="20"/>
      <c r="K840" s="20"/>
      <c r="L840" s="20"/>
      <c r="M840" s="20"/>
      <c r="N840" s="20"/>
      <c r="O840" s="20"/>
    </row>
    <row r="841" spans="2:15" x14ac:dyDescent="0.25">
      <c r="C841" s="213"/>
      <c r="D841" s="214" t="s">
        <v>618</v>
      </c>
      <c r="E841" s="215"/>
      <c r="F841" s="215"/>
      <c r="G841" s="216"/>
      <c r="H841" s="215"/>
      <c r="I841" s="217">
        <v>4003320.4</v>
      </c>
      <c r="J841" s="218"/>
      <c r="K841" s="217"/>
      <c r="L841" s="219">
        <f>ROUND(SUM(L$743:L839),2)</f>
        <v>-39848.410000000003</v>
      </c>
      <c r="M841" s="218"/>
      <c r="N841" s="217"/>
      <c r="O841" s="219">
        <f>ROUND(SUM(O$743:O839),2)</f>
        <v>3963471.99</v>
      </c>
    </row>
    <row r="843" spans="2:15" ht="15.75" x14ac:dyDescent="0.25">
      <c r="B843" s="179" t="s">
        <v>414</v>
      </c>
      <c r="C843" s="20"/>
      <c r="D843" s="20"/>
      <c r="E843" s="20"/>
      <c r="F843" s="20"/>
      <c r="G843" s="20"/>
      <c r="H843" s="20"/>
      <c r="I843" s="180">
        <v>282788.32999999996</v>
      </c>
      <c r="J843" s="20"/>
      <c r="K843" s="20"/>
      <c r="L843" s="20"/>
      <c r="M843" s="20"/>
      <c r="N843" s="20"/>
      <c r="O843" s="20"/>
    </row>
    <row r="844" spans="2:15" ht="15.75" x14ac:dyDescent="0.25">
      <c r="B844" s="185"/>
      <c r="C844" s="186" t="s">
        <v>108</v>
      </c>
      <c r="D844" s="187" t="s">
        <v>109</v>
      </c>
      <c r="E844" s="187" t="s">
        <v>110</v>
      </c>
      <c r="F844" s="185"/>
      <c r="G844" s="185"/>
      <c r="H844" s="185"/>
      <c r="I844" s="188">
        <v>282788.32999999996</v>
      </c>
      <c r="J844" s="185"/>
      <c r="K844" s="185"/>
      <c r="L844" s="185"/>
      <c r="M844" s="185"/>
      <c r="N844" s="185"/>
      <c r="O844" s="185"/>
    </row>
    <row r="845" spans="2:15" x14ac:dyDescent="0.25">
      <c r="B845" s="185"/>
      <c r="C845" s="186" t="s">
        <v>108</v>
      </c>
      <c r="D845" s="189" t="s">
        <v>111</v>
      </c>
      <c r="E845" s="189" t="s">
        <v>112</v>
      </c>
      <c r="F845" s="185"/>
      <c r="G845" s="185"/>
      <c r="H845" s="185"/>
      <c r="I845" s="190">
        <v>111201.01</v>
      </c>
      <c r="J845" s="185"/>
      <c r="K845" s="185"/>
      <c r="L845" s="185"/>
      <c r="M845" s="185"/>
      <c r="N845" s="185"/>
      <c r="O845" s="185"/>
    </row>
    <row r="846" spans="2:15" ht="36" x14ac:dyDescent="0.25">
      <c r="B846" s="191" t="s">
        <v>111</v>
      </c>
      <c r="C846" s="191" t="s">
        <v>113</v>
      </c>
      <c r="D846" s="192" t="s">
        <v>121</v>
      </c>
      <c r="E846" s="193" t="s">
        <v>122</v>
      </c>
      <c r="F846" s="194" t="s">
        <v>46</v>
      </c>
      <c r="G846" s="195">
        <v>30.382000000000001</v>
      </c>
      <c r="H846" s="196">
        <v>26.3</v>
      </c>
      <c r="I846" s="197">
        <v>799.05</v>
      </c>
      <c r="J846" s="198"/>
      <c r="K846" s="198">
        <f t="shared" ref="K846:K901" si="101">+H846</f>
        <v>26.3</v>
      </c>
      <c r="L846" s="199">
        <f t="shared" ref="L846:L901" si="102">ROUND(J846*K846,2)</f>
        <v>0</v>
      </c>
      <c r="M846" s="200">
        <f t="shared" ref="M846:M901" si="103">+G846+J846</f>
        <v>30.382000000000001</v>
      </c>
      <c r="N846" s="200">
        <f t="shared" ref="N846:N901" si="104">+K846</f>
        <v>26.3</v>
      </c>
      <c r="O846" s="201">
        <f t="shared" ref="O846:O901" si="105">ROUND(M846*N846,2)</f>
        <v>799.05</v>
      </c>
    </row>
    <row r="847" spans="2:15" ht="36" x14ac:dyDescent="0.25">
      <c r="B847" s="191" t="s">
        <v>114</v>
      </c>
      <c r="C847" s="191" t="s">
        <v>113</v>
      </c>
      <c r="D847" s="192" t="s">
        <v>115</v>
      </c>
      <c r="E847" s="193" t="s">
        <v>116</v>
      </c>
      <c r="F847" s="194" t="s">
        <v>46</v>
      </c>
      <c r="G847" s="195">
        <v>30.382000000000001</v>
      </c>
      <c r="H847" s="196">
        <v>40.770000000000003</v>
      </c>
      <c r="I847" s="197">
        <v>1238.67</v>
      </c>
      <c r="J847" s="198"/>
      <c r="K847" s="198">
        <f t="shared" si="101"/>
        <v>40.770000000000003</v>
      </c>
      <c r="L847" s="199">
        <f t="shared" si="102"/>
        <v>0</v>
      </c>
      <c r="M847" s="200">
        <f t="shared" si="103"/>
        <v>30.382000000000001</v>
      </c>
      <c r="N847" s="200">
        <f t="shared" si="104"/>
        <v>40.770000000000003</v>
      </c>
      <c r="O847" s="201">
        <f t="shared" si="105"/>
        <v>1238.67</v>
      </c>
    </row>
    <row r="848" spans="2:15" ht="36" x14ac:dyDescent="0.25">
      <c r="B848" s="191" t="s">
        <v>117</v>
      </c>
      <c r="C848" s="191" t="s">
        <v>113</v>
      </c>
      <c r="D848" s="192" t="s">
        <v>124</v>
      </c>
      <c r="E848" s="193" t="s">
        <v>125</v>
      </c>
      <c r="F848" s="194" t="s">
        <v>46</v>
      </c>
      <c r="G848" s="195">
        <v>30.382000000000001</v>
      </c>
      <c r="H848" s="196">
        <v>39.46</v>
      </c>
      <c r="I848" s="197">
        <v>1198.8699999999999</v>
      </c>
      <c r="J848" s="198"/>
      <c r="K848" s="198">
        <f t="shared" si="101"/>
        <v>39.46</v>
      </c>
      <c r="L848" s="199">
        <f t="shared" si="102"/>
        <v>0</v>
      </c>
      <c r="M848" s="200">
        <f t="shared" si="103"/>
        <v>30.382000000000001</v>
      </c>
      <c r="N848" s="200">
        <f t="shared" si="104"/>
        <v>39.46</v>
      </c>
      <c r="O848" s="201">
        <f t="shared" si="105"/>
        <v>1198.8699999999999</v>
      </c>
    </row>
    <row r="849" spans="2:15" ht="24" x14ac:dyDescent="0.25">
      <c r="B849" s="191" t="s">
        <v>120</v>
      </c>
      <c r="C849" s="191" t="s">
        <v>113</v>
      </c>
      <c r="D849" s="192" t="s">
        <v>67</v>
      </c>
      <c r="E849" s="193" t="s">
        <v>68</v>
      </c>
      <c r="F849" s="194" t="s">
        <v>46</v>
      </c>
      <c r="G849" s="195">
        <v>46.954000000000001</v>
      </c>
      <c r="H849" s="196">
        <v>55.24</v>
      </c>
      <c r="I849" s="197">
        <v>2593.7399999999998</v>
      </c>
      <c r="J849" s="198">
        <v>-16.571999999999999</v>
      </c>
      <c r="K849" s="198">
        <f t="shared" si="101"/>
        <v>55.24</v>
      </c>
      <c r="L849" s="199">
        <f t="shared" si="102"/>
        <v>-915.44</v>
      </c>
      <c r="M849" s="200">
        <f t="shared" si="103"/>
        <v>30.382000000000001</v>
      </c>
      <c r="N849" s="200">
        <f t="shared" si="104"/>
        <v>55.24</v>
      </c>
      <c r="O849" s="201">
        <f t="shared" si="105"/>
        <v>1678.3</v>
      </c>
    </row>
    <row r="850" spans="2:15" ht="48" x14ac:dyDescent="0.25">
      <c r="B850" s="191" t="s">
        <v>123</v>
      </c>
      <c r="C850" s="191" t="s">
        <v>113</v>
      </c>
      <c r="D850" s="192" t="s">
        <v>128</v>
      </c>
      <c r="E850" s="193" t="s">
        <v>129</v>
      </c>
      <c r="F850" s="194" t="s">
        <v>130</v>
      </c>
      <c r="G850" s="195">
        <v>2.2000000000000002</v>
      </c>
      <c r="H850" s="196">
        <v>170.98</v>
      </c>
      <c r="I850" s="197">
        <v>376.16</v>
      </c>
      <c r="J850" s="198"/>
      <c r="K850" s="198">
        <f t="shared" si="101"/>
        <v>170.98</v>
      </c>
      <c r="L850" s="199">
        <f t="shared" si="102"/>
        <v>0</v>
      </c>
      <c r="M850" s="200">
        <f t="shared" si="103"/>
        <v>2.2000000000000002</v>
      </c>
      <c r="N850" s="200">
        <f t="shared" si="104"/>
        <v>170.98</v>
      </c>
      <c r="O850" s="201">
        <f t="shared" si="105"/>
        <v>376.16</v>
      </c>
    </row>
    <row r="851" spans="2:15" ht="24" x14ac:dyDescent="0.25">
      <c r="B851" s="191" t="s">
        <v>126</v>
      </c>
      <c r="C851" s="191" t="s">
        <v>113</v>
      </c>
      <c r="D851" s="192" t="s">
        <v>134</v>
      </c>
      <c r="E851" s="193" t="s">
        <v>135</v>
      </c>
      <c r="F851" s="194" t="s">
        <v>81</v>
      </c>
      <c r="G851" s="195">
        <v>8.6199999999999992</v>
      </c>
      <c r="H851" s="196">
        <v>257.77999999999997</v>
      </c>
      <c r="I851" s="197">
        <v>2222.06</v>
      </c>
      <c r="J851" s="198"/>
      <c r="K851" s="198">
        <f t="shared" si="101"/>
        <v>257.77999999999997</v>
      </c>
      <c r="L851" s="199">
        <f t="shared" si="102"/>
        <v>0</v>
      </c>
      <c r="M851" s="200">
        <f t="shared" si="103"/>
        <v>8.6199999999999992</v>
      </c>
      <c r="N851" s="200">
        <f t="shared" si="104"/>
        <v>257.77999999999997</v>
      </c>
      <c r="O851" s="201">
        <f t="shared" si="105"/>
        <v>2222.06</v>
      </c>
    </row>
    <row r="852" spans="2:15" ht="24" x14ac:dyDescent="0.25">
      <c r="B852" s="191" t="s">
        <v>127</v>
      </c>
      <c r="C852" s="191" t="s">
        <v>113</v>
      </c>
      <c r="D852" s="192" t="s">
        <v>137</v>
      </c>
      <c r="E852" s="193" t="s">
        <v>138</v>
      </c>
      <c r="F852" s="194" t="s">
        <v>81</v>
      </c>
      <c r="G852" s="195">
        <v>14.37</v>
      </c>
      <c r="H852" s="196">
        <v>234.11</v>
      </c>
      <c r="I852" s="197">
        <v>3364.16</v>
      </c>
      <c r="J852" s="198"/>
      <c r="K852" s="198">
        <f t="shared" si="101"/>
        <v>234.11</v>
      </c>
      <c r="L852" s="199">
        <f t="shared" si="102"/>
        <v>0</v>
      </c>
      <c r="M852" s="200">
        <f t="shared" si="103"/>
        <v>14.37</v>
      </c>
      <c r="N852" s="200">
        <f t="shared" si="104"/>
        <v>234.11</v>
      </c>
      <c r="O852" s="201">
        <f t="shared" si="105"/>
        <v>3364.16</v>
      </c>
    </row>
    <row r="853" spans="2:15" ht="24" x14ac:dyDescent="0.25">
      <c r="B853" s="191" t="s">
        <v>66</v>
      </c>
      <c r="C853" s="191" t="s">
        <v>113</v>
      </c>
      <c r="D853" s="192" t="s">
        <v>140</v>
      </c>
      <c r="E853" s="193" t="s">
        <v>141</v>
      </c>
      <c r="F853" s="194" t="s">
        <v>81</v>
      </c>
      <c r="G853" s="195">
        <v>28.73</v>
      </c>
      <c r="H853" s="196">
        <v>257.77999999999997</v>
      </c>
      <c r="I853" s="197">
        <v>7406.02</v>
      </c>
      <c r="J853" s="198"/>
      <c r="K853" s="198">
        <f t="shared" si="101"/>
        <v>257.77999999999997</v>
      </c>
      <c r="L853" s="199">
        <f t="shared" si="102"/>
        <v>0</v>
      </c>
      <c r="M853" s="200">
        <f t="shared" si="103"/>
        <v>28.73</v>
      </c>
      <c r="N853" s="200">
        <f t="shared" si="104"/>
        <v>257.77999999999997</v>
      </c>
      <c r="O853" s="201">
        <f t="shared" si="105"/>
        <v>7406.02</v>
      </c>
    </row>
    <row r="854" spans="2:15" ht="24" x14ac:dyDescent="0.25">
      <c r="B854" s="191" t="s">
        <v>133</v>
      </c>
      <c r="C854" s="191" t="s">
        <v>113</v>
      </c>
      <c r="D854" s="192" t="s">
        <v>142</v>
      </c>
      <c r="E854" s="193" t="s">
        <v>143</v>
      </c>
      <c r="F854" s="194" t="s">
        <v>81</v>
      </c>
      <c r="G854" s="195">
        <v>28.73</v>
      </c>
      <c r="H854" s="196">
        <v>315.64999999999998</v>
      </c>
      <c r="I854" s="197">
        <v>9068.6200000000008</v>
      </c>
      <c r="J854" s="198"/>
      <c r="K854" s="198">
        <f t="shared" si="101"/>
        <v>315.64999999999998</v>
      </c>
      <c r="L854" s="199">
        <f t="shared" si="102"/>
        <v>0</v>
      </c>
      <c r="M854" s="200">
        <f t="shared" si="103"/>
        <v>28.73</v>
      </c>
      <c r="N854" s="200">
        <f t="shared" si="104"/>
        <v>315.64999999999998</v>
      </c>
      <c r="O854" s="201">
        <f t="shared" si="105"/>
        <v>9068.6200000000008</v>
      </c>
    </row>
    <row r="855" spans="2:15" ht="24" x14ac:dyDescent="0.25">
      <c r="B855" s="191" t="s">
        <v>136</v>
      </c>
      <c r="C855" s="191" t="s">
        <v>113</v>
      </c>
      <c r="D855" s="192" t="s">
        <v>145</v>
      </c>
      <c r="E855" s="193" t="s">
        <v>146</v>
      </c>
      <c r="F855" s="194" t="s">
        <v>46</v>
      </c>
      <c r="G855" s="195">
        <v>145.99</v>
      </c>
      <c r="H855" s="196">
        <v>69.709999999999994</v>
      </c>
      <c r="I855" s="197">
        <v>10176.959999999999</v>
      </c>
      <c r="J855" s="198"/>
      <c r="K855" s="198">
        <f t="shared" si="101"/>
        <v>69.709999999999994</v>
      </c>
      <c r="L855" s="199">
        <f t="shared" si="102"/>
        <v>0</v>
      </c>
      <c r="M855" s="200">
        <f t="shared" si="103"/>
        <v>145.99</v>
      </c>
      <c r="N855" s="200">
        <f t="shared" si="104"/>
        <v>69.709999999999994</v>
      </c>
      <c r="O855" s="201">
        <f t="shared" si="105"/>
        <v>10176.959999999999</v>
      </c>
    </row>
    <row r="856" spans="2:15" ht="24" x14ac:dyDescent="0.25">
      <c r="B856" s="191" t="s">
        <v>139</v>
      </c>
      <c r="C856" s="191" t="s">
        <v>113</v>
      </c>
      <c r="D856" s="192" t="s">
        <v>148</v>
      </c>
      <c r="E856" s="193" t="s">
        <v>149</v>
      </c>
      <c r="F856" s="194" t="s">
        <v>46</v>
      </c>
      <c r="G856" s="195">
        <v>145.99</v>
      </c>
      <c r="H856" s="196">
        <v>80.23</v>
      </c>
      <c r="I856" s="197">
        <v>11712.78</v>
      </c>
      <c r="J856" s="198"/>
      <c r="K856" s="198">
        <f t="shared" si="101"/>
        <v>80.23</v>
      </c>
      <c r="L856" s="199">
        <f t="shared" si="102"/>
        <v>0</v>
      </c>
      <c r="M856" s="200">
        <f t="shared" si="103"/>
        <v>145.99</v>
      </c>
      <c r="N856" s="200">
        <f t="shared" si="104"/>
        <v>80.23</v>
      </c>
      <c r="O856" s="201">
        <f t="shared" si="105"/>
        <v>11712.78</v>
      </c>
    </row>
    <row r="857" spans="2:15" ht="36" x14ac:dyDescent="0.25">
      <c r="B857" s="191" t="s">
        <v>78</v>
      </c>
      <c r="C857" s="191" t="s">
        <v>113</v>
      </c>
      <c r="D857" s="192" t="s">
        <v>151</v>
      </c>
      <c r="E857" s="193" t="s">
        <v>152</v>
      </c>
      <c r="F857" s="194" t="s">
        <v>81</v>
      </c>
      <c r="G857" s="195">
        <v>43.097999999999999</v>
      </c>
      <c r="H857" s="196">
        <v>13.15</v>
      </c>
      <c r="I857" s="197">
        <v>566.74</v>
      </c>
      <c r="J857" s="198"/>
      <c r="K857" s="198">
        <f t="shared" si="101"/>
        <v>13.15</v>
      </c>
      <c r="L857" s="199">
        <f t="shared" si="102"/>
        <v>0</v>
      </c>
      <c r="M857" s="200">
        <f t="shared" si="103"/>
        <v>43.097999999999999</v>
      </c>
      <c r="N857" s="200">
        <f t="shared" si="104"/>
        <v>13.15</v>
      </c>
      <c r="O857" s="201">
        <f t="shared" si="105"/>
        <v>566.74</v>
      </c>
    </row>
    <row r="858" spans="2:15" ht="36" x14ac:dyDescent="0.25">
      <c r="B858" s="191" t="s">
        <v>144</v>
      </c>
      <c r="C858" s="191" t="s">
        <v>113</v>
      </c>
      <c r="D858" s="192" t="s">
        <v>154</v>
      </c>
      <c r="E858" s="193" t="s">
        <v>155</v>
      </c>
      <c r="F858" s="194" t="s">
        <v>81</v>
      </c>
      <c r="G858" s="195">
        <v>119.29</v>
      </c>
      <c r="H858" s="196">
        <v>186.62</v>
      </c>
      <c r="I858" s="197">
        <v>22261.9</v>
      </c>
      <c r="J858" s="198"/>
      <c r="K858" s="198">
        <f t="shared" si="101"/>
        <v>186.62</v>
      </c>
      <c r="L858" s="199">
        <f t="shared" si="102"/>
        <v>0</v>
      </c>
      <c r="M858" s="200">
        <f t="shared" si="103"/>
        <v>119.29</v>
      </c>
      <c r="N858" s="200">
        <f t="shared" si="104"/>
        <v>186.62</v>
      </c>
      <c r="O858" s="201">
        <f t="shared" si="105"/>
        <v>22261.9</v>
      </c>
    </row>
    <row r="859" spans="2:15" ht="24" x14ac:dyDescent="0.25">
      <c r="B859" s="191" t="s">
        <v>147</v>
      </c>
      <c r="C859" s="191" t="s">
        <v>113</v>
      </c>
      <c r="D859" s="192" t="s">
        <v>157</v>
      </c>
      <c r="E859" s="193" t="s">
        <v>158</v>
      </c>
      <c r="F859" s="194" t="s">
        <v>81</v>
      </c>
      <c r="G859" s="195">
        <v>71.83</v>
      </c>
      <c r="H859" s="196">
        <v>44.72</v>
      </c>
      <c r="I859" s="197">
        <v>3212.24</v>
      </c>
      <c r="J859" s="198"/>
      <c r="K859" s="198">
        <f t="shared" si="101"/>
        <v>44.72</v>
      </c>
      <c r="L859" s="199">
        <f t="shared" si="102"/>
        <v>0</v>
      </c>
      <c r="M859" s="200">
        <f t="shared" si="103"/>
        <v>71.83</v>
      </c>
      <c r="N859" s="200">
        <f t="shared" si="104"/>
        <v>44.72</v>
      </c>
      <c r="O859" s="201">
        <f t="shared" si="105"/>
        <v>3212.24</v>
      </c>
    </row>
    <row r="860" spans="2:15" ht="36" x14ac:dyDescent="0.25">
      <c r="B860" s="191" t="s">
        <v>150</v>
      </c>
      <c r="C860" s="191" t="s">
        <v>113</v>
      </c>
      <c r="D860" s="192" t="s">
        <v>160</v>
      </c>
      <c r="E860" s="193" t="s">
        <v>161</v>
      </c>
      <c r="F860" s="194" t="s">
        <v>81</v>
      </c>
      <c r="G860" s="195">
        <v>24.4</v>
      </c>
      <c r="H860" s="196">
        <v>247.39</v>
      </c>
      <c r="I860" s="197">
        <v>6036.32</v>
      </c>
      <c r="J860" s="198"/>
      <c r="K860" s="198">
        <f t="shared" si="101"/>
        <v>247.39</v>
      </c>
      <c r="L860" s="199">
        <f t="shared" si="102"/>
        <v>0</v>
      </c>
      <c r="M860" s="200">
        <f t="shared" si="103"/>
        <v>24.4</v>
      </c>
      <c r="N860" s="200">
        <f t="shared" si="104"/>
        <v>247.39</v>
      </c>
      <c r="O860" s="201">
        <f t="shared" si="105"/>
        <v>6036.32</v>
      </c>
    </row>
    <row r="861" spans="2:15" x14ac:dyDescent="0.25">
      <c r="B861" s="191" t="s">
        <v>153</v>
      </c>
      <c r="C861" s="191" t="s">
        <v>113</v>
      </c>
      <c r="D861" s="192" t="s">
        <v>163</v>
      </c>
      <c r="E861" s="193" t="s">
        <v>164</v>
      </c>
      <c r="F861" s="194" t="s">
        <v>81</v>
      </c>
      <c r="G861" s="195">
        <v>24.4</v>
      </c>
      <c r="H861" s="196">
        <v>11.84</v>
      </c>
      <c r="I861" s="197">
        <v>288.89999999999998</v>
      </c>
      <c r="J861" s="198"/>
      <c r="K861" s="198">
        <f t="shared" si="101"/>
        <v>11.84</v>
      </c>
      <c r="L861" s="199">
        <f t="shared" si="102"/>
        <v>0</v>
      </c>
      <c r="M861" s="200">
        <f t="shared" si="103"/>
        <v>24.4</v>
      </c>
      <c r="N861" s="200">
        <f t="shared" si="104"/>
        <v>11.84</v>
      </c>
      <c r="O861" s="201">
        <f t="shared" si="105"/>
        <v>288.89999999999998</v>
      </c>
    </row>
    <row r="862" spans="2:15" ht="24" x14ac:dyDescent="0.25">
      <c r="B862" s="191" t="s">
        <v>156</v>
      </c>
      <c r="C862" s="191" t="s">
        <v>113</v>
      </c>
      <c r="D862" s="192" t="s">
        <v>166</v>
      </c>
      <c r="E862" s="193" t="s">
        <v>167</v>
      </c>
      <c r="F862" s="194" t="s">
        <v>65</v>
      </c>
      <c r="G862" s="195">
        <v>38.994999999999997</v>
      </c>
      <c r="H862" s="196">
        <v>116</v>
      </c>
      <c r="I862" s="197">
        <v>4523.42</v>
      </c>
      <c r="J862" s="198"/>
      <c r="K862" s="198">
        <f t="shared" si="101"/>
        <v>116</v>
      </c>
      <c r="L862" s="199">
        <f t="shared" si="102"/>
        <v>0</v>
      </c>
      <c r="M862" s="200">
        <f t="shared" si="103"/>
        <v>38.994999999999997</v>
      </c>
      <c r="N862" s="200">
        <f t="shared" si="104"/>
        <v>116</v>
      </c>
      <c r="O862" s="201">
        <f t="shared" si="105"/>
        <v>4523.42</v>
      </c>
    </row>
    <row r="863" spans="2:15" ht="24" x14ac:dyDescent="0.25">
      <c r="B863" s="191" t="s">
        <v>159</v>
      </c>
      <c r="C863" s="191" t="s">
        <v>113</v>
      </c>
      <c r="D863" s="192" t="s">
        <v>169</v>
      </c>
      <c r="E863" s="193" t="s">
        <v>170</v>
      </c>
      <c r="F863" s="194" t="s">
        <v>81</v>
      </c>
      <c r="G863" s="195">
        <v>47.46</v>
      </c>
      <c r="H863" s="196">
        <v>286.72000000000003</v>
      </c>
      <c r="I863" s="197">
        <v>13607.73</v>
      </c>
      <c r="J863" s="198"/>
      <c r="K863" s="198">
        <f t="shared" si="101"/>
        <v>286.72000000000003</v>
      </c>
      <c r="L863" s="199">
        <f t="shared" si="102"/>
        <v>0</v>
      </c>
      <c r="M863" s="200">
        <f t="shared" si="103"/>
        <v>47.46</v>
      </c>
      <c r="N863" s="200">
        <f t="shared" si="104"/>
        <v>286.72000000000003</v>
      </c>
      <c r="O863" s="201">
        <f t="shared" si="105"/>
        <v>13607.73</v>
      </c>
    </row>
    <row r="864" spans="2:15" ht="36" x14ac:dyDescent="0.25">
      <c r="B864" s="191" t="s">
        <v>162</v>
      </c>
      <c r="C864" s="191" t="s">
        <v>113</v>
      </c>
      <c r="D864" s="192" t="s">
        <v>172</v>
      </c>
      <c r="E864" s="193" t="s">
        <v>173</v>
      </c>
      <c r="F864" s="194" t="s">
        <v>81</v>
      </c>
      <c r="G864" s="195">
        <v>15.94</v>
      </c>
      <c r="H864" s="196">
        <v>318.27999999999997</v>
      </c>
      <c r="I864" s="197">
        <v>5073.38</v>
      </c>
      <c r="J864" s="198"/>
      <c r="K864" s="198">
        <f t="shared" si="101"/>
        <v>318.27999999999997</v>
      </c>
      <c r="L864" s="199">
        <f t="shared" si="102"/>
        <v>0</v>
      </c>
      <c r="M864" s="200">
        <f t="shared" si="103"/>
        <v>15.94</v>
      </c>
      <c r="N864" s="200">
        <f t="shared" si="104"/>
        <v>318.27999999999997</v>
      </c>
      <c r="O864" s="201">
        <f t="shared" si="105"/>
        <v>5073.38</v>
      </c>
    </row>
    <row r="865" spans="2:15" x14ac:dyDescent="0.25">
      <c r="B865" s="202" t="s">
        <v>165</v>
      </c>
      <c r="C865" s="202" t="s">
        <v>175</v>
      </c>
      <c r="D865" s="203" t="s">
        <v>176</v>
      </c>
      <c r="E865" s="204" t="s">
        <v>177</v>
      </c>
      <c r="F865" s="205" t="s">
        <v>65</v>
      </c>
      <c r="G865" s="206">
        <v>28.692</v>
      </c>
      <c r="H865" s="207">
        <v>190.76</v>
      </c>
      <c r="I865" s="208">
        <v>5473.29</v>
      </c>
      <c r="J865" s="198"/>
      <c r="K865" s="198">
        <f t="shared" si="101"/>
        <v>190.76</v>
      </c>
      <c r="L865" s="199">
        <f t="shared" si="102"/>
        <v>0</v>
      </c>
      <c r="M865" s="200">
        <f t="shared" si="103"/>
        <v>28.692</v>
      </c>
      <c r="N865" s="200">
        <f t="shared" si="104"/>
        <v>190.76</v>
      </c>
      <c r="O865" s="201">
        <f t="shared" si="105"/>
        <v>5473.29</v>
      </c>
    </row>
    <row r="866" spans="2:15" x14ac:dyDescent="0.25">
      <c r="B866" s="209"/>
      <c r="C866" s="210" t="s">
        <v>108</v>
      </c>
      <c r="D866" s="211" t="s">
        <v>117</v>
      </c>
      <c r="E866" s="211" t="s">
        <v>178</v>
      </c>
      <c r="F866" s="209"/>
      <c r="G866" s="209"/>
      <c r="H866" s="209"/>
      <c r="I866" s="212">
        <v>908.15</v>
      </c>
      <c r="J866" s="198"/>
      <c r="K866" s="198">
        <f t="shared" si="101"/>
        <v>0</v>
      </c>
      <c r="L866" s="199">
        <f t="shared" si="102"/>
        <v>0</v>
      </c>
      <c r="M866" s="200">
        <f t="shared" si="103"/>
        <v>0</v>
      </c>
      <c r="N866" s="200">
        <f t="shared" si="104"/>
        <v>0</v>
      </c>
      <c r="O866" s="201">
        <f t="shared" si="105"/>
        <v>0</v>
      </c>
    </row>
    <row r="867" spans="2:15" x14ac:dyDescent="0.25">
      <c r="B867" s="191" t="s">
        <v>168</v>
      </c>
      <c r="C867" s="191" t="s">
        <v>113</v>
      </c>
      <c r="D867" s="192" t="s">
        <v>180</v>
      </c>
      <c r="E867" s="193" t="s">
        <v>181</v>
      </c>
      <c r="F867" s="194" t="s">
        <v>130</v>
      </c>
      <c r="G867" s="195">
        <v>27.62</v>
      </c>
      <c r="H867" s="196">
        <v>32.880000000000003</v>
      </c>
      <c r="I867" s="197">
        <v>908.15</v>
      </c>
      <c r="J867" s="198"/>
      <c r="K867" s="198">
        <f t="shared" si="101"/>
        <v>32.880000000000003</v>
      </c>
      <c r="L867" s="199">
        <f t="shared" si="102"/>
        <v>0</v>
      </c>
      <c r="M867" s="200">
        <f t="shared" si="103"/>
        <v>27.62</v>
      </c>
      <c r="N867" s="200">
        <f t="shared" si="104"/>
        <v>32.880000000000003</v>
      </c>
      <c r="O867" s="201">
        <f t="shared" si="105"/>
        <v>908.15</v>
      </c>
    </row>
    <row r="868" spans="2:15" x14ac:dyDescent="0.25">
      <c r="B868" s="209"/>
      <c r="C868" s="210" t="s">
        <v>108</v>
      </c>
      <c r="D868" s="211" t="s">
        <v>120</v>
      </c>
      <c r="E868" s="211" t="s">
        <v>182</v>
      </c>
      <c r="F868" s="209"/>
      <c r="G868" s="209"/>
      <c r="H868" s="209"/>
      <c r="I868" s="212">
        <v>936.43999999999994</v>
      </c>
      <c r="J868" s="198"/>
      <c r="K868" s="198">
        <f t="shared" si="101"/>
        <v>0</v>
      </c>
      <c r="L868" s="199">
        <f t="shared" si="102"/>
        <v>0</v>
      </c>
      <c r="M868" s="200">
        <f t="shared" si="103"/>
        <v>0</v>
      </c>
      <c r="N868" s="200">
        <f t="shared" si="104"/>
        <v>0</v>
      </c>
      <c r="O868" s="201">
        <f t="shared" si="105"/>
        <v>0</v>
      </c>
    </row>
    <row r="869" spans="2:15" x14ac:dyDescent="0.25">
      <c r="B869" s="191" t="s">
        <v>171</v>
      </c>
      <c r="C869" s="191" t="s">
        <v>113</v>
      </c>
      <c r="D869" s="192" t="s">
        <v>184</v>
      </c>
      <c r="E869" s="193" t="s">
        <v>185</v>
      </c>
      <c r="F869" s="194" t="s">
        <v>53</v>
      </c>
      <c r="G869" s="195">
        <v>2</v>
      </c>
      <c r="H869" s="196">
        <v>122.32</v>
      </c>
      <c r="I869" s="197">
        <v>244.64</v>
      </c>
      <c r="J869" s="198"/>
      <c r="K869" s="198">
        <f t="shared" si="101"/>
        <v>122.32</v>
      </c>
      <c r="L869" s="199">
        <f t="shared" si="102"/>
        <v>0</v>
      </c>
      <c r="M869" s="200">
        <f t="shared" si="103"/>
        <v>2</v>
      </c>
      <c r="N869" s="200">
        <f t="shared" si="104"/>
        <v>122.32</v>
      </c>
      <c r="O869" s="201">
        <f t="shared" si="105"/>
        <v>244.64</v>
      </c>
    </row>
    <row r="870" spans="2:15" x14ac:dyDescent="0.25">
      <c r="B870" s="202" t="s">
        <v>174</v>
      </c>
      <c r="C870" s="202" t="s">
        <v>175</v>
      </c>
      <c r="D870" s="203" t="s">
        <v>193</v>
      </c>
      <c r="E870" s="204" t="s">
        <v>194</v>
      </c>
      <c r="F870" s="205" t="s">
        <v>53</v>
      </c>
      <c r="G870" s="206">
        <v>2</v>
      </c>
      <c r="H870" s="207">
        <v>345.9</v>
      </c>
      <c r="I870" s="208">
        <v>691.8</v>
      </c>
      <c r="J870" s="198"/>
      <c r="K870" s="198">
        <f t="shared" si="101"/>
        <v>345.9</v>
      </c>
      <c r="L870" s="199">
        <f t="shared" si="102"/>
        <v>0</v>
      </c>
      <c r="M870" s="200">
        <f t="shared" si="103"/>
        <v>2</v>
      </c>
      <c r="N870" s="200">
        <f t="shared" si="104"/>
        <v>345.9</v>
      </c>
      <c r="O870" s="201">
        <f t="shared" si="105"/>
        <v>691.8</v>
      </c>
    </row>
    <row r="871" spans="2:15" x14ac:dyDescent="0.25">
      <c r="B871" s="209"/>
      <c r="C871" s="210" t="s">
        <v>108</v>
      </c>
      <c r="D871" s="211" t="s">
        <v>123</v>
      </c>
      <c r="E871" s="211" t="s">
        <v>43</v>
      </c>
      <c r="F871" s="209"/>
      <c r="G871" s="209"/>
      <c r="H871" s="209"/>
      <c r="I871" s="212">
        <v>47382.16</v>
      </c>
      <c r="J871" s="198"/>
      <c r="K871" s="198">
        <f t="shared" si="101"/>
        <v>0</v>
      </c>
      <c r="L871" s="199">
        <f t="shared" si="102"/>
        <v>0</v>
      </c>
      <c r="M871" s="200">
        <f t="shared" si="103"/>
        <v>0</v>
      </c>
      <c r="N871" s="200">
        <f t="shared" si="104"/>
        <v>0</v>
      </c>
      <c r="O871" s="201">
        <f t="shared" si="105"/>
        <v>0</v>
      </c>
    </row>
    <row r="872" spans="2:15" ht="24" x14ac:dyDescent="0.25">
      <c r="B872" s="191" t="s">
        <v>179</v>
      </c>
      <c r="C872" s="191" t="s">
        <v>113</v>
      </c>
      <c r="D872" s="192" t="s">
        <v>202</v>
      </c>
      <c r="E872" s="193" t="s">
        <v>203</v>
      </c>
      <c r="F872" s="194" t="s">
        <v>46</v>
      </c>
      <c r="G872" s="195">
        <v>30.382000000000001</v>
      </c>
      <c r="H872" s="196">
        <v>319.88</v>
      </c>
      <c r="I872" s="197">
        <v>9718.59</v>
      </c>
      <c r="J872" s="198"/>
      <c r="K872" s="198">
        <f t="shared" si="101"/>
        <v>319.88</v>
      </c>
      <c r="L872" s="199">
        <f t="shared" si="102"/>
        <v>0</v>
      </c>
      <c r="M872" s="200">
        <f t="shared" si="103"/>
        <v>30.382000000000001</v>
      </c>
      <c r="N872" s="200">
        <f t="shared" si="104"/>
        <v>319.88</v>
      </c>
      <c r="O872" s="201">
        <f t="shared" si="105"/>
        <v>9718.59</v>
      </c>
    </row>
    <row r="873" spans="2:15" x14ac:dyDescent="0.25">
      <c r="B873" s="191" t="s">
        <v>183</v>
      </c>
      <c r="C873" s="191" t="s">
        <v>113</v>
      </c>
      <c r="D873" s="192" t="s">
        <v>208</v>
      </c>
      <c r="E873" s="193" t="s">
        <v>209</v>
      </c>
      <c r="F873" s="194" t="s">
        <v>46</v>
      </c>
      <c r="G873" s="195">
        <v>30.382000000000001</v>
      </c>
      <c r="H873" s="196">
        <v>155.66999999999999</v>
      </c>
      <c r="I873" s="197">
        <v>4729.57</v>
      </c>
      <c r="J873" s="198"/>
      <c r="K873" s="198">
        <f t="shared" si="101"/>
        <v>155.66999999999999</v>
      </c>
      <c r="L873" s="199">
        <f t="shared" si="102"/>
        <v>0</v>
      </c>
      <c r="M873" s="200">
        <f t="shared" si="103"/>
        <v>30.382000000000001</v>
      </c>
      <c r="N873" s="200">
        <f t="shared" si="104"/>
        <v>155.66999999999999</v>
      </c>
      <c r="O873" s="201">
        <f t="shared" si="105"/>
        <v>4729.57</v>
      </c>
    </row>
    <row r="874" spans="2:15" x14ac:dyDescent="0.25">
      <c r="B874" s="191" t="s">
        <v>186</v>
      </c>
      <c r="C874" s="191" t="s">
        <v>113</v>
      </c>
      <c r="D874" s="192" t="s">
        <v>212</v>
      </c>
      <c r="E874" s="193" t="s">
        <v>213</v>
      </c>
      <c r="F874" s="194" t="s">
        <v>46</v>
      </c>
      <c r="G874" s="195">
        <v>46.954000000000001</v>
      </c>
      <c r="H874" s="196">
        <v>18.04</v>
      </c>
      <c r="I874" s="197">
        <v>847.05</v>
      </c>
      <c r="J874" s="198">
        <v>-46.954000000000001</v>
      </c>
      <c r="K874" s="198">
        <f t="shared" si="101"/>
        <v>18.04</v>
      </c>
      <c r="L874" s="199">
        <f t="shared" si="102"/>
        <v>-847.05</v>
      </c>
      <c r="M874" s="200">
        <f t="shared" si="103"/>
        <v>0</v>
      </c>
      <c r="N874" s="200">
        <f t="shared" si="104"/>
        <v>18.04</v>
      </c>
      <c r="O874" s="201">
        <f t="shared" si="105"/>
        <v>0</v>
      </c>
    </row>
    <row r="875" spans="2:15" ht="24" x14ac:dyDescent="0.25">
      <c r="B875" s="191" t="s">
        <v>189</v>
      </c>
      <c r="C875" s="191" t="s">
        <v>113</v>
      </c>
      <c r="D875" s="192" t="s">
        <v>73</v>
      </c>
      <c r="E875" s="193" t="s">
        <v>74</v>
      </c>
      <c r="F875" s="194" t="s">
        <v>46</v>
      </c>
      <c r="G875" s="195">
        <v>46.954000000000001</v>
      </c>
      <c r="H875" s="196">
        <v>396.71</v>
      </c>
      <c r="I875" s="197">
        <v>18627.12</v>
      </c>
      <c r="J875" s="198">
        <v>-46.954000000000001</v>
      </c>
      <c r="K875" s="198">
        <f t="shared" si="101"/>
        <v>396.71</v>
      </c>
      <c r="L875" s="199">
        <f t="shared" si="102"/>
        <v>-18627.12</v>
      </c>
      <c r="M875" s="200">
        <f t="shared" si="103"/>
        <v>0</v>
      </c>
      <c r="N875" s="200">
        <f t="shared" si="104"/>
        <v>396.71</v>
      </c>
      <c r="O875" s="201">
        <f t="shared" si="105"/>
        <v>0</v>
      </c>
    </row>
    <row r="876" spans="2:15" ht="24" x14ac:dyDescent="0.25">
      <c r="B876" s="191" t="s">
        <v>192</v>
      </c>
      <c r="C876" s="191" t="s">
        <v>113</v>
      </c>
      <c r="D876" s="192" t="s">
        <v>216</v>
      </c>
      <c r="E876" s="193" t="s">
        <v>217</v>
      </c>
      <c r="F876" s="194" t="s">
        <v>46</v>
      </c>
      <c r="G876" s="195">
        <v>30.382000000000001</v>
      </c>
      <c r="H876" s="196">
        <v>443.02</v>
      </c>
      <c r="I876" s="197">
        <v>13459.83</v>
      </c>
      <c r="J876" s="198">
        <v>-30.382000000000001</v>
      </c>
      <c r="K876" s="198">
        <f t="shared" si="101"/>
        <v>443.02</v>
      </c>
      <c r="L876" s="199">
        <f t="shared" si="102"/>
        <v>-13459.83</v>
      </c>
      <c r="M876" s="200">
        <f t="shared" si="103"/>
        <v>0</v>
      </c>
      <c r="N876" s="200">
        <f t="shared" si="104"/>
        <v>443.02</v>
      </c>
      <c r="O876" s="201">
        <f t="shared" si="105"/>
        <v>0</v>
      </c>
    </row>
    <row r="877" spans="2:15" x14ac:dyDescent="0.25">
      <c r="B877" s="209"/>
      <c r="C877" s="210" t="s">
        <v>108</v>
      </c>
      <c r="D877" s="211" t="s">
        <v>66</v>
      </c>
      <c r="E877" s="211" t="s">
        <v>220</v>
      </c>
      <c r="F877" s="209"/>
      <c r="G877" s="209"/>
      <c r="H877" s="209"/>
      <c r="I877" s="212">
        <v>93247.510000000009</v>
      </c>
      <c r="J877" s="198"/>
      <c r="K877" s="198">
        <f t="shared" si="101"/>
        <v>0</v>
      </c>
      <c r="L877" s="199">
        <f t="shared" si="102"/>
        <v>0</v>
      </c>
      <c r="M877" s="200">
        <f t="shared" si="103"/>
        <v>0</v>
      </c>
      <c r="N877" s="200">
        <f t="shared" si="104"/>
        <v>0</v>
      </c>
      <c r="O877" s="201">
        <f t="shared" si="105"/>
        <v>0</v>
      </c>
    </row>
    <row r="878" spans="2:15" ht="24" x14ac:dyDescent="0.25">
      <c r="B878" s="191" t="s">
        <v>195</v>
      </c>
      <c r="C878" s="191" t="s">
        <v>113</v>
      </c>
      <c r="D878" s="192" t="s">
        <v>222</v>
      </c>
      <c r="E878" s="193" t="s">
        <v>223</v>
      </c>
      <c r="F878" s="194" t="s">
        <v>130</v>
      </c>
      <c r="G878" s="195">
        <v>27.62</v>
      </c>
      <c r="H878" s="196">
        <v>552.39</v>
      </c>
      <c r="I878" s="197">
        <v>15257.01</v>
      </c>
      <c r="J878" s="198"/>
      <c r="K878" s="198">
        <f t="shared" si="101"/>
        <v>552.39</v>
      </c>
      <c r="L878" s="199">
        <f t="shared" si="102"/>
        <v>0</v>
      </c>
      <c r="M878" s="200">
        <f t="shared" si="103"/>
        <v>27.62</v>
      </c>
      <c r="N878" s="200">
        <f t="shared" si="104"/>
        <v>552.39</v>
      </c>
      <c r="O878" s="201">
        <f t="shared" si="105"/>
        <v>15257.01</v>
      </c>
    </row>
    <row r="879" spans="2:15" x14ac:dyDescent="0.25">
      <c r="B879" s="202" t="s">
        <v>198</v>
      </c>
      <c r="C879" s="202" t="s">
        <v>175</v>
      </c>
      <c r="D879" s="203" t="s">
        <v>225</v>
      </c>
      <c r="E879" s="204" t="s">
        <v>226</v>
      </c>
      <c r="F879" s="205" t="s">
        <v>130</v>
      </c>
      <c r="G879" s="206">
        <v>28.033999999999999</v>
      </c>
      <c r="H879" s="207">
        <v>1060.07</v>
      </c>
      <c r="I879" s="208">
        <v>29718</v>
      </c>
      <c r="J879" s="198"/>
      <c r="K879" s="198">
        <f t="shared" si="101"/>
        <v>1060.07</v>
      </c>
      <c r="L879" s="199">
        <f t="shared" si="102"/>
        <v>0</v>
      </c>
      <c r="M879" s="200">
        <f t="shared" si="103"/>
        <v>28.033999999999999</v>
      </c>
      <c r="N879" s="200">
        <f t="shared" si="104"/>
        <v>1060.07</v>
      </c>
      <c r="O879" s="201">
        <f t="shared" si="105"/>
        <v>29718</v>
      </c>
    </row>
    <row r="880" spans="2:15" x14ac:dyDescent="0.25">
      <c r="B880" s="191" t="s">
        <v>201</v>
      </c>
      <c r="C880" s="191" t="s">
        <v>113</v>
      </c>
      <c r="D880" s="192" t="s">
        <v>249</v>
      </c>
      <c r="E880" s="193" t="s">
        <v>250</v>
      </c>
      <c r="F880" s="194" t="s">
        <v>251</v>
      </c>
      <c r="G880" s="195">
        <v>1</v>
      </c>
      <c r="H880" s="196">
        <v>2564.6799999999998</v>
      </c>
      <c r="I880" s="197">
        <v>2564.6799999999998</v>
      </c>
      <c r="J880" s="198"/>
      <c r="K880" s="198">
        <f t="shared" si="101"/>
        <v>2564.6799999999998</v>
      </c>
      <c r="L880" s="199">
        <f t="shared" si="102"/>
        <v>0</v>
      </c>
      <c r="M880" s="200">
        <f t="shared" si="103"/>
        <v>1</v>
      </c>
      <c r="N880" s="200">
        <f t="shared" si="104"/>
        <v>2564.6799999999998</v>
      </c>
      <c r="O880" s="201">
        <f t="shared" si="105"/>
        <v>2564.6799999999998</v>
      </c>
    </row>
    <row r="881" spans="2:15" x14ac:dyDescent="0.25">
      <c r="B881" s="191" t="s">
        <v>204</v>
      </c>
      <c r="C881" s="191" t="s">
        <v>113</v>
      </c>
      <c r="D881" s="192" t="s">
        <v>253</v>
      </c>
      <c r="E881" s="193" t="s">
        <v>254</v>
      </c>
      <c r="F881" s="194" t="s">
        <v>53</v>
      </c>
      <c r="G881" s="195">
        <v>1</v>
      </c>
      <c r="H881" s="196">
        <v>2016.23</v>
      </c>
      <c r="I881" s="197">
        <v>2016.23</v>
      </c>
      <c r="J881" s="198"/>
      <c r="K881" s="198">
        <f t="shared" si="101"/>
        <v>2016.23</v>
      </c>
      <c r="L881" s="199">
        <f t="shared" si="102"/>
        <v>0</v>
      </c>
      <c r="M881" s="200">
        <f t="shared" si="103"/>
        <v>1</v>
      </c>
      <c r="N881" s="200">
        <f t="shared" si="104"/>
        <v>2016.23</v>
      </c>
      <c r="O881" s="201">
        <f t="shared" si="105"/>
        <v>2016.23</v>
      </c>
    </row>
    <row r="882" spans="2:15" x14ac:dyDescent="0.25">
      <c r="B882" s="202" t="s">
        <v>207</v>
      </c>
      <c r="C882" s="202" t="s">
        <v>175</v>
      </c>
      <c r="D882" s="203" t="s">
        <v>259</v>
      </c>
      <c r="E882" s="204" t="s">
        <v>260</v>
      </c>
      <c r="F882" s="205" t="s">
        <v>53</v>
      </c>
      <c r="G882" s="206">
        <v>1</v>
      </c>
      <c r="H882" s="207">
        <v>14898.16</v>
      </c>
      <c r="I882" s="208">
        <v>14898.16</v>
      </c>
      <c r="J882" s="198"/>
      <c r="K882" s="198">
        <f t="shared" si="101"/>
        <v>14898.16</v>
      </c>
      <c r="L882" s="199">
        <f t="shared" si="102"/>
        <v>0</v>
      </c>
      <c r="M882" s="200">
        <f t="shared" si="103"/>
        <v>1</v>
      </c>
      <c r="N882" s="200">
        <f t="shared" si="104"/>
        <v>14898.16</v>
      </c>
      <c r="O882" s="201">
        <f t="shared" si="105"/>
        <v>14898.16</v>
      </c>
    </row>
    <row r="883" spans="2:15" x14ac:dyDescent="0.25">
      <c r="B883" s="202" t="s">
        <v>210</v>
      </c>
      <c r="C883" s="202" t="s">
        <v>175</v>
      </c>
      <c r="D883" s="203" t="s">
        <v>262</v>
      </c>
      <c r="E883" s="204" t="s">
        <v>263</v>
      </c>
      <c r="F883" s="205" t="s">
        <v>53</v>
      </c>
      <c r="G883" s="206">
        <v>1</v>
      </c>
      <c r="H883" s="207">
        <v>1530.92</v>
      </c>
      <c r="I883" s="208">
        <v>1530.92</v>
      </c>
      <c r="J883" s="198"/>
      <c r="K883" s="198">
        <f t="shared" si="101"/>
        <v>1530.92</v>
      </c>
      <c r="L883" s="199">
        <f t="shared" si="102"/>
        <v>0</v>
      </c>
      <c r="M883" s="200">
        <f t="shared" si="103"/>
        <v>1</v>
      </c>
      <c r="N883" s="200">
        <f t="shared" si="104"/>
        <v>1530.92</v>
      </c>
      <c r="O883" s="201">
        <f t="shared" si="105"/>
        <v>1530.92</v>
      </c>
    </row>
    <row r="884" spans="2:15" x14ac:dyDescent="0.25">
      <c r="B884" s="202" t="s">
        <v>211</v>
      </c>
      <c r="C884" s="202" t="s">
        <v>175</v>
      </c>
      <c r="D884" s="203" t="s">
        <v>268</v>
      </c>
      <c r="E884" s="204" t="s">
        <v>269</v>
      </c>
      <c r="F884" s="205" t="s">
        <v>53</v>
      </c>
      <c r="G884" s="206">
        <v>1</v>
      </c>
      <c r="H884" s="207">
        <v>1202.1099999999999</v>
      </c>
      <c r="I884" s="208">
        <v>1202.1099999999999</v>
      </c>
      <c r="J884" s="198"/>
      <c r="K884" s="198">
        <f t="shared" si="101"/>
        <v>1202.1099999999999</v>
      </c>
      <c r="L884" s="199">
        <f t="shared" si="102"/>
        <v>0</v>
      </c>
      <c r="M884" s="200">
        <f t="shared" si="103"/>
        <v>1</v>
      </c>
      <c r="N884" s="200">
        <f t="shared" si="104"/>
        <v>1202.1099999999999</v>
      </c>
      <c r="O884" s="201">
        <f t="shared" si="105"/>
        <v>1202.1099999999999</v>
      </c>
    </row>
    <row r="885" spans="2:15" x14ac:dyDescent="0.25">
      <c r="B885" s="202" t="s">
        <v>214</v>
      </c>
      <c r="C885" s="202" t="s">
        <v>175</v>
      </c>
      <c r="D885" s="203" t="s">
        <v>272</v>
      </c>
      <c r="E885" s="204" t="s">
        <v>273</v>
      </c>
      <c r="F885" s="205" t="s">
        <v>53</v>
      </c>
      <c r="G885" s="206">
        <v>2</v>
      </c>
      <c r="H885" s="207">
        <v>211.75</v>
      </c>
      <c r="I885" s="208">
        <v>423.5</v>
      </c>
      <c r="J885" s="198"/>
      <c r="K885" s="198">
        <f t="shared" si="101"/>
        <v>211.75</v>
      </c>
      <c r="L885" s="199">
        <f t="shared" si="102"/>
        <v>0</v>
      </c>
      <c r="M885" s="200">
        <f t="shared" si="103"/>
        <v>2</v>
      </c>
      <c r="N885" s="200">
        <f t="shared" si="104"/>
        <v>211.75</v>
      </c>
      <c r="O885" s="201">
        <f t="shared" si="105"/>
        <v>423.5</v>
      </c>
    </row>
    <row r="886" spans="2:15" ht="24" x14ac:dyDescent="0.25">
      <c r="B886" s="191" t="s">
        <v>215</v>
      </c>
      <c r="C886" s="191" t="s">
        <v>113</v>
      </c>
      <c r="D886" s="192" t="s">
        <v>275</v>
      </c>
      <c r="E886" s="193" t="s">
        <v>276</v>
      </c>
      <c r="F886" s="194" t="s">
        <v>53</v>
      </c>
      <c r="G886" s="195">
        <v>1</v>
      </c>
      <c r="H886" s="196">
        <v>5935.59</v>
      </c>
      <c r="I886" s="197">
        <v>5935.59</v>
      </c>
      <c r="J886" s="198"/>
      <c r="K886" s="198">
        <f t="shared" si="101"/>
        <v>5935.59</v>
      </c>
      <c r="L886" s="199">
        <f t="shared" si="102"/>
        <v>0</v>
      </c>
      <c r="M886" s="200">
        <f t="shared" si="103"/>
        <v>1</v>
      </c>
      <c r="N886" s="200">
        <f t="shared" si="104"/>
        <v>5935.59</v>
      </c>
      <c r="O886" s="201">
        <f t="shared" si="105"/>
        <v>5935.59</v>
      </c>
    </row>
    <row r="887" spans="2:15" x14ac:dyDescent="0.25">
      <c r="B887" s="191" t="s">
        <v>218</v>
      </c>
      <c r="C887" s="191" t="s">
        <v>113</v>
      </c>
      <c r="D887" s="192" t="s">
        <v>278</v>
      </c>
      <c r="E887" s="193" t="s">
        <v>279</v>
      </c>
      <c r="F887" s="194" t="s">
        <v>53</v>
      </c>
      <c r="G887" s="195">
        <v>1</v>
      </c>
      <c r="H887" s="196">
        <v>485.32</v>
      </c>
      <c r="I887" s="197">
        <v>485.32</v>
      </c>
      <c r="J887" s="198"/>
      <c r="K887" s="198">
        <f t="shared" si="101"/>
        <v>485.32</v>
      </c>
      <c r="L887" s="199">
        <f t="shared" si="102"/>
        <v>0</v>
      </c>
      <c r="M887" s="200">
        <f t="shared" si="103"/>
        <v>1</v>
      </c>
      <c r="N887" s="200">
        <f t="shared" si="104"/>
        <v>485.32</v>
      </c>
      <c r="O887" s="201">
        <f t="shared" si="105"/>
        <v>485.32</v>
      </c>
    </row>
    <row r="888" spans="2:15" x14ac:dyDescent="0.25">
      <c r="B888" s="202" t="s">
        <v>219</v>
      </c>
      <c r="C888" s="202" t="s">
        <v>175</v>
      </c>
      <c r="D888" s="203" t="s">
        <v>346</v>
      </c>
      <c r="E888" s="204" t="s">
        <v>347</v>
      </c>
      <c r="F888" s="205" t="s">
        <v>53</v>
      </c>
      <c r="G888" s="206">
        <v>1</v>
      </c>
      <c r="H888" s="207">
        <v>6510.34</v>
      </c>
      <c r="I888" s="208">
        <v>6510.34</v>
      </c>
      <c r="J888" s="198"/>
      <c r="K888" s="198">
        <f t="shared" si="101"/>
        <v>6510.34</v>
      </c>
      <c r="L888" s="199">
        <f t="shared" si="102"/>
        <v>0</v>
      </c>
      <c r="M888" s="200">
        <f t="shared" si="103"/>
        <v>1</v>
      </c>
      <c r="N888" s="200">
        <f t="shared" si="104"/>
        <v>6510.34</v>
      </c>
      <c r="O888" s="201">
        <f t="shared" si="105"/>
        <v>6510.34</v>
      </c>
    </row>
    <row r="889" spans="2:15" ht="24" x14ac:dyDescent="0.25">
      <c r="B889" s="191" t="s">
        <v>221</v>
      </c>
      <c r="C889" s="191" t="s">
        <v>113</v>
      </c>
      <c r="D889" s="192" t="s">
        <v>290</v>
      </c>
      <c r="E889" s="193" t="s">
        <v>291</v>
      </c>
      <c r="F889" s="194" t="s">
        <v>81</v>
      </c>
      <c r="G889" s="195">
        <v>4.07</v>
      </c>
      <c r="H889" s="196">
        <v>3059.28</v>
      </c>
      <c r="I889" s="197">
        <v>12451.27</v>
      </c>
      <c r="J889" s="198"/>
      <c r="K889" s="198">
        <f t="shared" si="101"/>
        <v>3059.28</v>
      </c>
      <c r="L889" s="199">
        <f t="shared" si="102"/>
        <v>0</v>
      </c>
      <c r="M889" s="200">
        <f t="shared" si="103"/>
        <v>4.07</v>
      </c>
      <c r="N889" s="200">
        <f t="shared" si="104"/>
        <v>3059.28</v>
      </c>
      <c r="O889" s="201">
        <f t="shared" si="105"/>
        <v>12451.27</v>
      </c>
    </row>
    <row r="890" spans="2:15" x14ac:dyDescent="0.25">
      <c r="B890" s="191" t="s">
        <v>224</v>
      </c>
      <c r="C890" s="191" t="s">
        <v>113</v>
      </c>
      <c r="D890" s="192" t="s">
        <v>302</v>
      </c>
      <c r="E890" s="193" t="s">
        <v>303</v>
      </c>
      <c r="F890" s="194" t="s">
        <v>130</v>
      </c>
      <c r="G890" s="195">
        <v>27.62</v>
      </c>
      <c r="H890" s="196">
        <v>9.2100000000000009</v>
      </c>
      <c r="I890" s="197">
        <v>254.38</v>
      </c>
      <c r="J890" s="198"/>
      <c r="K890" s="198">
        <f t="shared" si="101"/>
        <v>9.2100000000000009</v>
      </c>
      <c r="L890" s="199">
        <f t="shared" si="102"/>
        <v>0</v>
      </c>
      <c r="M890" s="200">
        <f t="shared" si="103"/>
        <v>27.62</v>
      </c>
      <c r="N890" s="200">
        <f t="shared" si="104"/>
        <v>9.2100000000000009</v>
      </c>
      <c r="O890" s="201">
        <f t="shared" si="105"/>
        <v>254.38</v>
      </c>
    </row>
    <row r="891" spans="2:15" x14ac:dyDescent="0.25">
      <c r="B891" s="209"/>
      <c r="C891" s="210" t="s">
        <v>108</v>
      </c>
      <c r="D891" s="211" t="s">
        <v>133</v>
      </c>
      <c r="E891" s="211" t="s">
        <v>304</v>
      </c>
      <c r="F891" s="209"/>
      <c r="G891" s="209"/>
      <c r="H891" s="209"/>
      <c r="I891" s="212">
        <v>18050.8</v>
      </c>
      <c r="J891" s="198"/>
      <c r="K891" s="198">
        <f t="shared" si="101"/>
        <v>0</v>
      </c>
      <c r="L891" s="199">
        <f t="shared" si="102"/>
        <v>0</v>
      </c>
      <c r="M891" s="200">
        <f t="shared" si="103"/>
        <v>0</v>
      </c>
      <c r="N891" s="200">
        <f t="shared" si="104"/>
        <v>0</v>
      </c>
      <c r="O891" s="201">
        <f t="shared" si="105"/>
        <v>0</v>
      </c>
    </row>
    <row r="892" spans="2:15" ht="36" x14ac:dyDescent="0.25">
      <c r="B892" s="191" t="s">
        <v>227</v>
      </c>
      <c r="C892" s="191" t="s">
        <v>113</v>
      </c>
      <c r="D892" s="192" t="s">
        <v>306</v>
      </c>
      <c r="E892" s="193" t="s">
        <v>307</v>
      </c>
      <c r="F892" s="194" t="s">
        <v>130</v>
      </c>
      <c r="G892" s="195">
        <v>55.24</v>
      </c>
      <c r="H892" s="196">
        <v>87.65</v>
      </c>
      <c r="I892" s="197">
        <v>4841.79</v>
      </c>
      <c r="J892" s="198">
        <v>-55.24</v>
      </c>
      <c r="K892" s="198">
        <f t="shared" si="101"/>
        <v>87.65</v>
      </c>
      <c r="L892" s="199">
        <f t="shared" si="102"/>
        <v>-4841.79</v>
      </c>
      <c r="M892" s="200">
        <f t="shared" si="103"/>
        <v>0</v>
      </c>
      <c r="N892" s="200">
        <f t="shared" si="104"/>
        <v>87.65</v>
      </c>
      <c r="O892" s="201">
        <f t="shared" si="105"/>
        <v>0</v>
      </c>
    </row>
    <row r="893" spans="2:15" ht="24" x14ac:dyDescent="0.25">
      <c r="B893" s="191" t="s">
        <v>230</v>
      </c>
      <c r="C893" s="191" t="s">
        <v>113</v>
      </c>
      <c r="D893" s="192" t="s">
        <v>309</v>
      </c>
      <c r="E893" s="193" t="s">
        <v>310</v>
      </c>
      <c r="F893" s="194" t="s">
        <v>130</v>
      </c>
      <c r="G893" s="195">
        <v>110.48</v>
      </c>
      <c r="H893" s="196">
        <v>32.22</v>
      </c>
      <c r="I893" s="197">
        <v>3559.67</v>
      </c>
      <c r="J893" s="198">
        <v>-110.48</v>
      </c>
      <c r="K893" s="198">
        <f t="shared" si="101"/>
        <v>32.22</v>
      </c>
      <c r="L893" s="199">
        <f t="shared" si="102"/>
        <v>-3559.67</v>
      </c>
      <c r="M893" s="200">
        <f t="shared" si="103"/>
        <v>0</v>
      </c>
      <c r="N893" s="200">
        <f t="shared" si="104"/>
        <v>32.22</v>
      </c>
      <c r="O893" s="201">
        <f t="shared" si="105"/>
        <v>0</v>
      </c>
    </row>
    <row r="894" spans="2:15" x14ac:dyDescent="0.25">
      <c r="B894" s="191" t="s">
        <v>233</v>
      </c>
      <c r="C894" s="191" t="s">
        <v>113</v>
      </c>
      <c r="D894" s="192" t="s">
        <v>312</v>
      </c>
      <c r="E894" s="193" t="s">
        <v>313</v>
      </c>
      <c r="F894" s="194" t="s">
        <v>130</v>
      </c>
      <c r="G894" s="195">
        <v>110.48</v>
      </c>
      <c r="H894" s="196">
        <v>72.34</v>
      </c>
      <c r="I894" s="197">
        <v>7992.12</v>
      </c>
      <c r="J894" s="198">
        <v>-110.48</v>
      </c>
      <c r="K894" s="198">
        <f t="shared" si="101"/>
        <v>72.34</v>
      </c>
      <c r="L894" s="199">
        <f t="shared" si="102"/>
        <v>-7992.12</v>
      </c>
      <c r="M894" s="200">
        <f t="shared" si="103"/>
        <v>0</v>
      </c>
      <c r="N894" s="200">
        <f t="shared" si="104"/>
        <v>72.34</v>
      </c>
      <c r="O894" s="201">
        <f t="shared" si="105"/>
        <v>0</v>
      </c>
    </row>
    <row r="895" spans="2:15" ht="24" x14ac:dyDescent="0.25">
      <c r="B895" s="191" t="s">
        <v>236</v>
      </c>
      <c r="C895" s="191" t="s">
        <v>113</v>
      </c>
      <c r="D895" s="192" t="s">
        <v>315</v>
      </c>
      <c r="E895" s="193" t="s">
        <v>316</v>
      </c>
      <c r="F895" s="194" t="s">
        <v>53</v>
      </c>
      <c r="G895" s="195">
        <v>1</v>
      </c>
      <c r="H895" s="196">
        <v>1657.22</v>
      </c>
      <c r="I895" s="197">
        <v>1657.22</v>
      </c>
      <c r="J895" s="198"/>
      <c r="K895" s="198">
        <f t="shared" si="101"/>
        <v>1657.22</v>
      </c>
      <c r="L895" s="199">
        <f t="shared" si="102"/>
        <v>0</v>
      </c>
      <c r="M895" s="200">
        <f t="shared" si="103"/>
        <v>1</v>
      </c>
      <c r="N895" s="200">
        <f t="shared" si="104"/>
        <v>1657.22</v>
      </c>
      <c r="O895" s="201">
        <f t="shared" si="105"/>
        <v>1657.22</v>
      </c>
    </row>
    <row r="896" spans="2:15" x14ac:dyDescent="0.25">
      <c r="B896" s="209"/>
      <c r="C896" s="210" t="s">
        <v>108</v>
      </c>
      <c r="D896" s="211" t="s">
        <v>317</v>
      </c>
      <c r="E896" s="211" t="s">
        <v>318</v>
      </c>
      <c r="F896" s="209"/>
      <c r="G896" s="209"/>
      <c r="H896" s="209"/>
      <c r="I896" s="212">
        <v>9996.9</v>
      </c>
      <c r="J896" s="198"/>
      <c r="K896" s="198">
        <f t="shared" si="101"/>
        <v>0</v>
      </c>
      <c r="L896" s="199">
        <f t="shared" si="102"/>
        <v>0</v>
      </c>
      <c r="M896" s="200">
        <f t="shared" si="103"/>
        <v>0</v>
      </c>
      <c r="N896" s="200">
        <f t="shared" si="104"/>
        <v>0</v>
      </c>
      <c r="O896" s="201">
        <f t="shared" si="105"/>
        <v>0</v>
      </c>
    </row>
    <row r="897" spans="2:15" ht="24" x14ac:dyDescent="0.25">
      <c r="B897" s="191" t="s">
        <v>239</v>
      </c>
      <c r="C897" s="191" t="s">
        <v>113</v>
      </c>
      <c r="D897" s="192" t="s">
        <v>320</v>
      </c>
      <c r="E897" s="193" t="s">
        <v>321</v>
      </c>
      <c r="F897" s="194" t="s">
        <v>65</v>
      </c>
      <c r="G897" s="195">
        <v>31.166</v>
      </c>
      <c r="H897" s="196">
        <v>136.36000000000001</v>
      </c>
      <c r="I897" s="197">
        <v>4249.8</v>
      </c>
      <c r="J897" s="198">
        <v>-1.9059999999999999</v>
      </c>
      <c r="K897" s="198">
        <f t="shared" si="101"/>
        <v>136.36000000000001</v>
      </c>
      <c r="L897" s="199">
        <f t="shared" si="102"/>
        <v>-259.89999999999998</v>
      </c>
      <c r="M897" s="200">
        <f t="shared" si="103"/>
        <v>29.26</v>
      </c>
      <c r="N897" s="200">
        <f t="shared" si="104"/>
        <v>136.36000000000001</v>
      </c>
      <c r="O897" s="201">
        <f t="shared" si="105"/>
        <v>3989.89</v>
      </c>
    </row>
    <row r="898" spans="2:15" ht="24" x14ac:dyDescent="0.25">
      <c r="B898" s="191" t="s">
        <v>242</v>
      </c>
      <c r="C898" s="191" t="s">
        <v>113</v>
      </c>
      <c r="D898" s="192" t="s">
        <v>83</v>
      </c>
      <c r="E898" s="193" t="s">
        <v>323</v>
      </c>
      <c r="F898" s="194" t="s">
        <v>65</v>
      </c>
      <c r="G898" s="195">
        <v>8.9870000000000001</v>
      </c>
      <c r="H898" s="196">
        <v>257.77999999999997</v>
      </c>
      <c r="I898" s="197">
        <v>2316.67</v>
      </c>
      <c r="J898" s="198">
        <v>-1.9059999999999999</v>
      </c>
      <c r="K898" s="198">
        <f t="shared" si="101"/>
        <v>257.77999999999997</v>
      </c>
      <c r="L898" s="199">
        <f t="shared" si="102"/>
        <v>-491.33</v>
      </c>
      <c r="M898" s="200">
        <f t="shared" si="103"/>
        <v>7.0810000000000004</v>
      </c>
      <c r="N898" s="200">
        <f t="shared" si="104"/>
        <v>257.77999999999997</v>
      </c>
      <c r="O898" s="201">
        <f t="shared" si="105"/>
        <v>1825.34</v>
      </c>
    </row>
    <row r="899" spans="2:15" ht="24" x14ac:dyDescent="0.25">
      <c r="B899" s="191" t="s">
        <v>245</v>
      </c>
      <c r="C899" s="191" t="s">
        <v>113</v>
      </c>
      <c r="D899" s="192" t="s">
        <v>325</v>
      </c>
      <c r="E899" s="193" t="s">
        <v>167</v>
      </c>
      <c r="F899" s="194" t="s">
        <v>65</v>
      </c>
      <c r="G899" s="195">
        <v>22.178999999999998</v>
      </c>
      <c r="H899" s="196">
        <v>154.66999999999999</v>
      </c>
      <c r="I899" s="197">
        <v>3430.43</v>
      </c>
      <c r="J899" s="198"/>
      <c r="K899" s="198">
        <f t="shared" si="101"/>
        <v>154.66999999999999</v>
      </c>
      <c r="L899" s="199">
        <f t="shared" si="102"/>
        <v>0</v>
      </c>
      <c r="M899" s="200">
        <f t="shared" si="103"/>
        <v>22.178999999999998</v>
      </c>
      <c r="N899" s="200">
        <f t="shared" si="104"/>
        <v>154.66999999999999</v>
      </c>
      <c r="O899" s="201">
        <f t="shared" si="105"/>
        <v>3430.43</v>
      </c>
    </row>
    <row r="900" spans="2:15" x14ac:dyDescent="0.25">
      <c r="B900" s="209"/>
      <c r="C900" s="210" t="s">
        <v>108</v>
      </c>
      <c r="D900" s="211" t="s">
        <v>326</v>
      </c>
      <c r="E900" s="211" t="s">
        <v>327</v>
      </c>
      <c r="F900" s="209"/>
      <c r="G900" s="209"/>
      <c r="H900" s="209"/>
      <c r="I900" s="212">
        <v>1065.3599999999999</v>
      </c>
      <c r="J900" s="198"/>
      <c r="K900" s="198">
        <f t="shared" si="101"/>
        <v>0</v>
      </c>
      <c r="L900" s="199">
        <f t="shared" si="102"/>
        <v>0</v>
      </c>
      <c r="M900" s="200">
        <f t="shared" si="103"/>
        <v>0</v>
      </c>
      <c r="N900" s="200">
        <f t="shared" si="104"/>
        <v>0</v>
      </c>
      <c r="O900" s="201">
        <f t="shared" si="105"/>
        <v>0</v>
      </c>
    </row>
    <row r="901" spans="2:15" ht="24" x14ac:dyDescent="0.25">
      <c r="B901" s="191" t="s">
        <v>248</v>
      </c>
      <c r="C901" s="191" t="s">
        <v>113</v>
      </c>
      <c r="D901" s="192" t="s">
        <v>329</v>
      </c>
      <c r="E901" s="193" t="s">
        <v>330</v>
      </c>
      <c r="F901" s="194" t="s">
        <v>65</v>
      </c>
      <c r="G901" s="195">
        <v>9.3109999999999999</v>
      </c>
      <c r="H901" s="196">
        <v>114.42</v>
      </c>
      <c r="I901" s="197">
        <v>1065.3599999999999</v>
      </c>
      <c r="J901" s="198"/>
      <c r="K901" s="198">
        <f t="shared" si="101"/>
        <v>114.42</v>
      </c>
      <c r="L901" s="199">
        <f t="shared" si="102"/>
        <v>0</v>
      </c>
      <c r="M901" s="200">
        <f t="shared" si="103"/>
        <v>9.3109999999999999</v>
      </c>
      <c r="N901" s="200">
        <f t="shared" si="104"/>
        <v>114.42</v>
      </c>
      <c r="O901" s="201">
        <f t="shared" si="105"/>
        <v>1065.3599999999999</v>
      </c>
    </row>
    <row r="902" spans="2:15" x14ac:dyDescent="0.25">
      <c r="B902" s="20"/>
      <c r="C902" s="20"/>
      <c r="D902" s="20"/>
      <c r="E902" s="20"/>
      <c r="F902" s="20"/>
      <c r="G902" s="20"/>
      <c r="H902" s="20"/>
      <c r="I902" s="229"/>
      <c r="J902" s="20"/>
      <c r="K902" s="20"/>
      <c r="L902" s="20"/>
      <c r="M902" s="20"/>
      <c r="N902" s="20"/>
      <c r="O902" s="20"/>
    </row>
    <row r="903" spans="2:15" x14ac:dyDescent="0.25">
      <c r="C903" s="213"/>
      <c r="D903" s="214" t="s">
        <v>618</v>
      </c>
      <c r="E903" s="215"/>
      <c r="F903" s="215"/>
      <c r="G903" s="216"/>
      <c r="H903" s="215"/>
      <c r="I903" s="217">
        <v>282788.33</v>
      </c>
      <c r="J903" s="218"/>
      <c r="K903" s="217"/>
      <c r="L903" s="219">
        <f>ROUND(SUM(L$846:L901),2)</f>
        <v>-50994.25</v>
      </c>
      <c r="M903" s="218"/>
      <c r="N903" s="217"/>
      <c r="O903" s="219">
        <f>ROUND(SUM(O$846:O901),2)</f>
        <v>231794.07</v>
      </c>
    </row>
    <row r="905" spans="2:15" ht="15.75" x14ac:dyDescent="0.25">
      <c r="B905" s="179" t="s">
        <v>415</v>
      </c>
      <c r="C905" s="20"/>
      <c r="D905" s="20"/>
      <c r="E905" s="20"/>
      <c r="F905" s="20"/>
      <c r="G905" s="20"/>
      <c r="H905" s="20"/>
      <c r="I905" s="180">
        <v>159187.41999999995</v>
      </c>
      <c r="J905" s="20"/>
      <c r="K905" s="20"/>
      <c r="L905" s="20"/>
      <c r="M905" s="20"/>
      <c r="N905" s="20"/>
      <c r="O905" s="20"/>
    </row>
    <row r="906" spans="2:15" ht="15.75" x14ac:dyDescent="0.25">
      <c r="B906" s="185"/>
      <c r="C906" s="186" t="s">
        <v>108</v>
      </c>
      <c r="D906" s="187" t="s">
        <v>109</v>
      </c>
      <c r="E906" s="187" t="s">
        <v>110</v>
      </c>
      <c r="F906" s="185"/>
      <c r="G906" s="185"/>
      <c r="H906" s="185"/>
      <c r="I906" s="188">
        <v>159187.41999999995</v>
      </c>
      <c r="J906" s="185"/>
      <c r="K906" s="185"/>
      <c r="L906" s="185"/>
      <c r="M906" s="185"/>
      <c r="N906" s="185"/>
      <c r="O906" s="185"/>
    </row>
    <row r="907" spans="2:15" x14ac:dyDescent="0.25">
      <c r="B907" s="185"/>
      <c r="C907" s="186" t="s">
        <v>108</v>
      </c>
      <c r="D907" s="189" t="s">
        <v>111</v>
      </c>
      <c r="E907" s="189" t="s">
        <v>112</v>
      </c>
      <c r="F907" s="185"/>
      <c r="G907" s="185"/>
      <c r="H907" s="185"/>
      <c r="I907" s="190">
        <v>63412.339999999989</v>
      </c>
      <c r="J907" s="185"/>
      <c r="K907" s="185"/>
      <c r="L907" s="185"/>
      <c r="M907" s="185"/>
      <c r="N907" s="185"/>
      <c r="O907" s="185"/>
    </row>
    <row r="908" spans="2:15" ht="36" x14ac:dyDescent="0.25">
      <c r="B908" s="191" t="s">
        <v>111</v>
      </c>
      <c r="C908" s="191" t="s">
        <v>113</v>
      </c>
      <c r="D908" s="192" t="s">
        <v>121</v>
      </c>
      <c r="E908" s="193" t="s">
        <v>122</v>
      </c>
      <c r="F908" s="194" t="s">
        <v>46</v>
      </c>
      <c r="G908" s="195">
        <v>11.66</v>
      </c>
      <c r="H908" s="196">
        <v>26.3</v>
      </c>
      <c r="I908" s="197">
        <v>306.66000000000003</v>
      </c>
      <c r="J908" s="198"/>
      <c r="K908" s="198">
        <f t="shared" ref="K908:K971" si="106">+H908</f>
        <v>26.3</v>
      </c>
      <c r="L908" s="199">
        <f t="shared" ref="L908:L971" si="107">ROUND(J908*K908,2)</f>
        <v>0</v>
      </c>
      <c r="M908" s="200">
        <f t="shared" ref="M908:M971" si="108">+G908+J908</f>
        <v>11.66</v>
      </c>
      <c r="N908" s="200">
        <f t="shared" ref="N908:N971" si="109">+K908</f>
        <v>26.3</v>
      </c>
      <c r="O908" s="201">
        <f t="shared" ref="O908:O971" si="110">ROUND(M908*N908,2)</f>
        <v>306.66000000000003</v>
      </c>
    </row>
    <row r="909" spans="2:15" ht="36" x14ac:dyDescent="0.25">
      <c r="B909" s="191" t="s">
        <v>114</v>
      </c>
      <c r="C909" s="191" t="s">
        <v>113</v>
      </c>
      <c r="D909" s="192" t="s">
        <v>115</v>
      </c>
      <c r="E909" s="193" t="s">
        <v>116</v>
      </c>
      <c r="F909" s="194" t="s">
        <v>46</v>
      </c>
      <c r="G909" s="195">
        <v>11.66</v>
      </c>
      <c r="H909" s="196">
        <v>40.770000000000003</v>
      </c>
      <c r="I909" s="197">
        <v>475.38</v>
      </c>
      <c r="J909" s="198"/>
      <c r="K909" s="198">
        <f t="shared" si="106"/>
        <v>40.770000000000003</v>
      </c>
      <c r="L909" s="199">
        <f t="shared" si="107"/>
        <v>0</v>
      </c>
      <c r="M909" s="200">
        <f t="shared" si="108"/>
        <v>11.66</v>
      </c>
      <c r="N909" s="200">
        <f t="shared" si="109"/>
        <v>40.770000000000003</v>
      </c>
      <c r="O909" s="201">
        <f t="shared" si="110"/>
        <v>475.38</v>
      </c>
    </row>
    <row r="910" spans="2:15" ht="36" x14ac:dyDescent="0.25">
      <c r="B910" s="191" t="s">
        <v>117</v>
      </c>
      <c r="C910" s="191" t="s">
        <v>113</v>
      </c>
      <c r="D910" s="192" t="s">
        <v>124</v>
      </c>
      <c r="E910" s="193" t="s">
        <v>125</v>
      </c>
      <c r="F910" s="194" t="s">
        <v>46</v>
      </c>
      <c r="G910" s="195">
        <v>11.66</v>
      </c>
      <c r="H910" s="196">
        <v>39.46</v>
      </c>
      <c r="I910" s="197">
        <v>460.1</v>
      </c>
      <c r="J910" s="198"/>
      <c r="K910" s="198">
        <f t="shared" si="106"/>
        <v>39.46</v>
      </c>
      <c r="L910" s="199">
        <f t="shared" si="107"/>
        <v>0</v>
      </c>
      <c r="M910" s="200">
        <f t="shared" si="108"/>
        <v>11.66</v>
      </c>
      <c r="N910" s="200">
        <f t="shared" si="109"/>
        <v>39.46</v>
      </c>
      <c r="O910" s="201">
        <f t="shared" si="110"/>
        <v>460.1</v>
      </c>
    </row>
    <row r="911" spans="2:15" ht="24" x14ac:dyDescent="0.25">
      <c r="B911" s="191" t="s">
        <v>120</v>
      </c>
      <c r="C911" s="191" t="s">
        <v>113</v>
      </c>
      <c r="D911" s="192" t="s">
        <v>67</v>
      </c>
      <c r="E911" s="193" t="s">
        <v>68</v>
      </c>
      <c r="F911" s="194" t="s">
        <v>46</v>
      </c>
      <c r="G911" s="195">
        <v>18.02</v>
      </c>
      <c r="H911" s="196">
        <v>55.24</v>
      </c>
      <c r="I911" s="197">
        <v>995.42</v>
      </c>
      <c r="J911" s="198">
        <v>-6.3599999999999994</v>
      </c>
      <c r="K911" s="198">
        <f t="shared" si="106"/>
        <v>55.24</v>
      </c>
      <c r="L911" s="199">
        <f t="shared" si="107"/>
        <v>-351.33</v>
      </c>
      <c r="M911" s="200">
        <f t="shared" si="108"/>
        <v>11.66</v>
      </c>
      <c r="N911" s="200">
        <f t="shared" si="109"/>
        <v>55.24</v>
      </c>
      <c r="O911" s="201">
        <f t="shared" si="110"/>
        <v>644.1</v>
      </c>
    </row>
    <row r="912" spans="2:15" ht="48" x14ac:dyDescent="0.25">
      <c r="B912" s="191" t="s">
        <v>123</v>
      </c>
      <c r="C912" s="191" t="s">
        <v>113</v>
      </c>
      <c r="D912" s="192" t="s">
        <v>128</v>
      </c>
      <c r="E912" s="193" t="s">
        <v>129</v>
      </c>
      <c r="F912" s="194" t="s">
        <v>130</v>
      </c>
      <c r="G912" s="195">
        <v>2.2000000000000002</v>
      </c>
      <c r="H912" s="196">
        <v>170.98</v>
      </c>
      <c r="I912" s="197">
        <v>376.16</v>
      </c>
      <c r="J912" s="198"/>
      <c r="K912" s="198">
        <f t="shared" si="106"/>
        <v>170.98</v>
      </c>
      <c r="L912" s="199">
        <f t="shared" si="107"/>
        <v>0</v>
      </c>
      <c r="M912" s="200">
        <f t="shared" si="108"/>
        <v>2.2000000000000002</v>
      </c>
      <c r="N912" s="200">
        <f t="shared" si="109"/>
        <v>170.98</v>
      </c>
      <c r="O912" s="201">
        <f t="shared" si="110"/>
        <v>376.16</v>
      </c>
    </row>
    <row r="913" spans="2:15" ht="24" x14ac:dyDescent="0.25">
      <c r="B913" s="191" t="s">
        <v>126</v>
      </c>
      <c r="C913" s="191" t="s">
        <v>113</v>
      </c>
      <c r="D913" s="192" t="s">
        <v>353</v>
      </c>
      <c r="E913" s="193" t="s">
        <v>354</v>
      </c>
      <c r="F913" s="194" t="s">
        <v>130</v>
      </c>
      <c r="G913" s="195">
        <v>1.1000000000000001</v>
      </c>
      <c r="H913" s="196">
        <v>257.77999999999997</v>
      </c>
      <c r="I913" s="197">
        <v>283.56</v>
      </c>
      <c r="J913" s="198"/>
      <c r="K913" s="198">
        <f t="shared" si="106"/>
        <v>257.77999999999997</v>
      </c>
      <c r="L913" s="199">
        <f t="shared" si="107"/>
        <v>0</v>
      </c>
      <c r="M913" s="200">
        <f t="shared" si="108"/>
        <v>1.1000000000000001</v>
      </c>
      <c r="N913" s="200">
        <f t="shared" si="109"/>
        <v>257.77999999999997</v>
      </c>
      <c r="O913" s="201">
        <f t="shared" si="110"/>
        <v>283.56</v>
      </c>
    </row>
    <row r="914" spans="2:15" ht="48" x14ac:dyDescent="0.25">
      <c r="B914" s="191" t="s">
        <v>127</v>
      </c>
      <c r="C914" s="191" t="s">
        <v>113</v>
      </c>
      <c r="D914" s="192" t="s">
        <v>131</v>
      </c>
      <c r="E914" s="193" t="s">
        <v>132</v>
      </c>
      <c r="F914" s="194" t="s">
        <v>130</v>
      </c>
      <c r="G914" s="195">
        <v>1.1000000000000001</v>
      </c>
      <c r="H914" s="196">
        <v>147.30000000000001</v>
      </c>
      <c r="I914" s="197">
        <v>162.03</v>
      </c>
      <c r="J914" s="198"/>
      <c r="K914" s="198">
        <f t="shared" si="106"/>
        <v>147.30000000000001</v>
      </c>
      <c r="L914" s="199">
        <f t="shared" si="107"/>
        <v>0</v>
      </c>
      <c r="M914" s="200">
        <f t="shared" si="108"/>
        <v>1.1000000000000001</v>
      </c>
      <c r="N914" s="200">
        <f t="shared" si="109"/>
        <v>147.30000000000001</v>
      </c>
      <c r="O914" s="201">
        <f t="shared" si="110"/>
        <v>162.03</v>
      </c>
    </row>
    <row r="915" spans="2:15" ht="24" x14ac:dyDescent="0.25">
      <c r="B915" s="191" t="s">
        <v>66</v>
      </c>
      <c r="C915" s="191" t="s">
        <v>113</v>
      </c>
      <c r="D915" s="192" t="s">
        <v>333</v>
      </c>
      <c r="E915" s="193" t="s">
        <v>334</v>
      </c>
      <c r="F915" s="194" t="s">
        <v>81</v>
      </c>
      <c r="G915" s="195">
        <v>0.36899999999999999</v>
      </c>
      <c r="H915" s="196">
        <v>57.87</v>
      </c>
      <c r="I915" s="197">
        <v>21.35</v>
      </c>
      <c r="J915" s="198"/>
      <c r="K915" s="198">
        <f t="shared" si="106"/>
        <v>57.87</v>
      </c>
      <c r="L915" s="199">
        <f t="shared" si="107"/>
        <v>0</v>
      </c>
      <c r="M915" s="200">
        <f t="shared" si="108"/>
        <v>0.36899999999999999</v>
      </c>
      <c r="N915" s="200">
        <f t="shared" si="109"/>
        <v>57.87</v>
      </c>
      <c r="O915" s="201">
        <f t="shared" si="110"/>
        <v>21.35</v>
      </c>
    </row>
    <row r="916" spans="2:15" ht="24" x14ac:dyDescent="0.25">
      <c r="B916" s="191" t="s">
        <v>133</v>
      </c>
      <c r="C916" s="191" t="s">
        <v>113</v>
      </c>
      <c r="D916" s="192" t="s">
        <v>134</v>
      </c>
      <c r="E916" s="193" t="s">
        <v>135</v>
      </c>
      <c r="F916" s="194" t="s">
        <v>81</v>
      </c>
      <c r="G916" s="195">
        <v>16.73</v>
      </c>
      <c r="H916" s="196">
        <v>257.77999999999997</v>
      </c>
      <c r="I916" s="197">
        <v>4312.66</v>
      </c>
      <c r="J916" s="198"/>
      <c r="K916" s="198">
        <f t="shared" si="106"/>
        <v>257.77999999999997</v>
      </c>
      <c r="L916" s="199">
        <f t="shared" si="107"/>
        <v>0</v>
      </c>
      <c r="M916" s="200">
        <f t="shared" si="108"/>
        <v>16.73</v>
      </c>
      <c r="N916" s="200">
        <f t="shared" si="109"/>
        <v>257.77999999999997</v>
      </c>
      <c r="O916" s="201">
        <f t="shared" si="110"/>
        <v>4312.66</v>
      </c>
    </row>
    <row r="917" spans="2:15" ht="24" x14ac:dyDescent="0.25">
      <c r="B917" s="191" t="s">
        <v>136</v>
      </c>
      <c r="C917" s="191" t="s">
        <v>113</v>
      </c>
      <c r="D917" s="192" t="s">
        <v>137</v>
      </c>
      <c r="E917" s="193" t="s">
        <v>138</v>
      </c>
      <c r="F917" s="194" t="s">
        <v>81</v>
      </c>
      <c r="G917" s="195">
        <v>8.16</v>
      </c>
      <c r="H917" s="196">
        <v>234.11</v>
      </c>
      <c r="I917" s="197">
        <v>1910.34</v>
      </c>
      <c r="J917" s="198"/>
      <c r="K917" s="198">
        <f t="shared" si="106"/>
        <v>234.11</v>
      </c>
      <c r="L917" s="199">
        <f t="shared" si="107"/>
        <v>0</v>
      </c>
      <c r="M917" s="200">
        <f t="shared" si="108"/>
        <v>8.16</v>
      </c>
      <c r="N917" s="200">
        <f t="shared" si="109"/>
        <v>234.11</v>
      </c>
      <c r="O917" s="201">
        <f t="shared" si="110"/>
        <v>1910.34</v>
      </c>
    </row>
    <row r="918" spans="2:15" ht="24" x14ac:dyDescent="0.25">
      <c r="B918" s="191" t="s">
        <v>139</v>
      </c>
      <c r="C918" s="191" t="s">
        <v>113</v>
      </c>
      <c r="D918" s="192" t="s">
        <v>140</v>
      </c>
      <c r="E918" s="193" t="s">
        <v>141</v>
      </c>
      <c r="F918" s="194" t="s">
        <v>81</v>
      </c>
      <c r="G918" s="195">
        <v>16.32</v>
      </c>
      <c r="H918" s="196">
        <v>257.77999999999997</v>
      </c>
      <c r="I918" s="197">
        <v>4206.97</v>
      </c>
      <c r="J918" s="198"/>
      <c r="K918" s="198">
        <f t="shared" si="106"/>
        <v>257.77999999999997</v>
      </c>
      <c r="L918" s="199">
        <f t="shared" si="107"/>
        <v>0</v>
      </c>
      <c r="M918" s="200">
        <f t="shared" si="108"/>
        <v>16.32</v>
      </c>
      <c r="N918" s="200">
        <f t="shared" si="109"/>
        <v>257.77999999999997</v>
      </c>
      <c r="O918" s="201">
        <f t="shared" si="110"/>
        <v>4206.97</v>
      </c>
    </row>
    <row r="919" spans="2:15" ht="24" x14ac:dyDescent="0.25">
      <c r="B919" s="191" t="s">
        <v>78</v>
      </c>
      <c r="C919" s="191" t="s">
        <v>113</v>
      </c>
      <c r="D919" s="192" t="s">
        <v>142</v>
      </c>
      <c r="E919" s="193" t="s">
        <v>143</v>
      </c>
      <c r="F919" s="194" t="s">
        <v>81</v>
      </c>
      <c r="G919" s="195">
        <v>16.32</v>
      </c>
      <c r="H919" s="196">
        <v>315.64999999999998</v>
      </c>
      <c r="I919" s="197">
        <v>5151.41</v>
      </c>
      <c r="J919" s="198"/>
      <c r="K919" s="198">
        <f t="shared" si="106"/>
        <v>315.64999999999998</v>
      </c>
      <c r="L919" s="199">
        <f t="shared" si="107"/>
        <v>0</v>
      </c>
      <c r="M919" s="200">
        <f t="shared" si="108"/>
        <v>16.32</v>
      </c>
      <c r="N919" s="200">
        <f t="shared" si="109"/>
        <v>315.64999999999998</v>
      </c>
      <c r="O919" s="201">
        <f t="shared" si="110"/>
        <v>5151.41</v>
      </c>
    </row>
    <row r="920" spans="2:15" ht="24" x14ac:dyDescent="0.25">
      <c r="B920" s="191" t="s">
        <v>144</v>
      </c>
      <c r="C920" s="191" t="s">
        <v>113</v>
      </c>
      <c r="D920" s="192" t="s">
        <v>145</v>
      </c>
      <c r="E920" s="193" t="s">
        <v>146</v>
      </c>
      <c r="F920" s="194" t="s">
        <v>46</v>
      </c>
      <c r="G920" s="195">
        <v>70.319999999999993</v>
      </c>
      <c r="H920" s="196">
        <v>69.709999999999994</v>
      </c>
      <c r="I920" s="197">
        <v>4902.01</v>
      </c>
      <c r="J920" s="198"/>
      <c r="K920" s="198">
        <f t="shared" si="106"/>
        <v>69.709999999999994</v>
      </c>
      <c r="L920" s="199">
        <f t="shared" si="107"/>
        <v>0</v>
      </c>
      <c r="M920" s="200">
        <f t="shared" si="108"/>
        <v>70.319999999999993</v>
      </c>
      <c r="N920" s="200">
        <f t="shared" si="109"/>
        <v>69.709999999999994</v>
      </c>
      <c r="O920" s="201">
        <f t="shared" si="110"/>
        <v>4902.01</v>
      </c>
    </row>
    <row r="921" spans="2:15" ht="24" x14ac:dyDescent="0.25">
      <c r="B921" s="191" t="s">
        <v>147</v>
      </c>
      <c r="C921" s="191" t="s">
        <v>113</v>
      </c>
      <c r="D921" s="192" t="s">
        <v>148</v>
      </c>
      <c r="E921" s="193" t="s">
        <v>149</v>
      </c>
      <c r="F921" s="194" t="s">
        <v>46</v>
      </c>
      <c r="G921" s="195">
        <v>70.319999999999993</v>
      </c>
      <c r="H921" s="196">
        <v>80.23</v>
      </c>
      <c r="I921" s="197">
        <v>5641.77</v>
      </c>
      <c r="J921" s="198"/>
      <c r="K921" s="198">
        <f t="shared" si="106"/>
        <v>80.23</v>
      </c>
      <c r="L921" s="199">
        <f t="shared" si="107"/>
        <v>0</v>
      </c>
      <c r="M921" s="200">
        <f t="shared" si="108"/>
        <v>70.319999999999993</v>
      </c>
      <c r="N921" s="200">
        <f t="shared" si="109"/>
        <v>80.23</v>
      </c>
      <c r="O921" s="201">
        <f t="shared" si="110"/>
        <v>5641.77</v>
      </c>
    </row>
    <row r="922" spans="2:15" ht="36" x14ac:dyDescent="0.25">
      <c r="B922" s="191" t="s">
        <v>150</v>
      </c>
      <c r="C922" s="191" t="s">
        <v>113</v>
      </c>
      <c r="D922" s="192" t="s">
        <v>151</v>
      </c>
      <c r="E922" s="193" t="s">
        <v>152</v>
      </c>
      <c r="F922" s="194" t="s">
        <v>81</v>
      </c>
      <c r="G922" s="195">
        <v>24.486000000000001</v>
      </c>
      <c r="H922" s="196">
        <v>13.15</v>
      </c>
      <c r="I922" s="197">
        <v>321.99</v>
      </c>
      <c r="J922" s="198"/>
      <c r="K922" s="198">
        <f t="shared" si="106"/>
        <v>13.15</v>
      </c>
      <c r="L922" s="199">
        <f t="shared" si="107"/>
        <v>0</v>
      </c>
      <c r="M922" s="200">
        <f t="shared" si="108"/>
        <v>24.486000000000001</v>
      </c>
      <c r="N922" s="200">
        <f t="shared" si="109"/>
        <v>13.15</v>
      </c>
      <c r="O922" s="201">
        <f t="shared" si="110"/>
        <v>321.99</v>
      </c>
    </row>
    <row r="923" spans="2:15" ht="36" x14ac:dyDescent="0.25">
      <c r="B923" s="191" t="s">
        <v>153</v>
      </c>
      <c r="C923" s="191" t="s">
        <v>113</v>
      </c>
      <c r="D923" s="192" t="s">
        <v>154</v>
      </c>
      <c r="E923" s="193" t="s">
        <v>155</v>
      </c>
      <c r="F923" s="194" t="s">
        <v>81</v>
      </c>
      <c r="G923" s="195">
        <v>67.58</v>
      </c>
      <c r="H923" s="196">
        <v>186.51</v>
      </c>
      <c r="I923" s="197">
        <v>12604.35</v>
      </c>
      <c r="J923" s="198"/>
      <c r="K923" s="198">
        <f t="shared" si="106"/>
        <v>186.51</v>
      </c>
      <c r="L923" s="199">
        <f t="shared" si="107"/>
        <v>0</v>
      </c>
      <c r="M923" s="200">
        <f t="shared" si="108"/>
        <v>67.58</v>
      </c>
      <c r="N923" s="200">
        <f t="shared" si="109"/>
        <v>186.51</v>
      </c>
      <c r="O923" s="201">
        <f t="shared" si="110"/>
        <v>12604.35</v>
      </c>
    </row>
    <row r="924" spans="2:15" ht="24" x14ac:dyDescent="0.25">
      <c r="B924" s="191" t="s">
        <v>156</v>
      </c>
      <c r="C924" s="191" t="s">
        <v>113</v>
      </c>
      <c r="D924" s="192" t="s">
        <v>157</v>
      </c>
      <c r="E924" s="193" t="s">
        <v>158</v>
      </c>
      <c r="F924" s="194" t="s">
        <v>81</v>
      </c>
      <c r="G924" s="195">
        <v>40.81</v>
      </c>
      <c r="H924" s="196">
        <v>44.72</v>
      </c>
      <c r="I924" s="197">
        <v>1825.02</v>
      </c>
      <c r="J924" s="198"/>
      <c r="K924" s="198">
        <f t="shared" si="106"/>
        <v>44.72</v>
      </c>
      <c r="L924" s="199">
        <f t="shared" si="107"/>
        <v>0</v>
      </c>
      <c r="M924" s="200">
        <f t="shared" si="108"/>
        <v>40.81</v>
      </c>
      <c r="N924" s="200">
        <f t="shared" si="109"/>
        <v>44.72</v>
      </c>
      <c r="O924" s="201">
        <f t="shared" si="110"/>
        <v>1825.02</v>
      </c>
    </row>
    <row r="925" spans="2:15" ht="36" x14ac:dyDescent="0.25">
      <c r="B925" s="191" t="s">
        <v>159</v>
      </c>
      <c r="C925" s="191" t="s">
        <v>113</v>
      </c>
      <c r="D925" s="192" t="s">
        <v>160</v>
      </c>
      <c r="E925" s="193" t="s">
        <v>161</v>
      </c>
      <c r="F925" s="194" t="s">
        <v>81</v>
      </c>
      <c r="G925" s="195">
        <v>14</v>
      </c>
      <c r="H925" s="196">
        <v>247.39</v>
      </c>
      <c r="I925" s="197">
        <v>3463.46</v>
      </c>
      <c r="J925" s="198"/>
      <c r="K925" s="198">
        <f t="shared" si="106"/>
        <v>247.39</v>
      </c>
      <c r="L925" s="199">
        <f t="shared" si="107"/>
        <v>0</v>
      </c>
      <c r="M925" s="200">
        <f t="shared" si="108"/>
        <v>14</v>
      </c>
      <c r="N925" s="200">
        <f t="shared" si="109"/>
        <v>247.39</v>
      </c>
      <c r="O925" s="201">
        <f t="shared" si="110"/>
        <v>3463.46</v>
      </c>
    </row>
    <row r="926" spans="2:15" x14ac:dyDescent="0.25">
      <c r="B926" s="191" t="s">
        <v>162</v>
      </c>
      <c r="C926" s="191" t="s">
        <v>113</v>
      </c>
      <c r="D926" s="192" t="s">
        <v>163</v>
      </c>
      <c r="E926" s="193" t="s">
        <v>164</v>
      </c>
      <c r="F926" s="194" t="s">
        <v>81</v>
      </c>
      <c r="G926" s="195">
        <v>14</v>
      </c>
      <c r="H926" s="196">
        <v>11.84</v>
      </c>
      <c r="I926" s="197">
        <v>165.76</v>
      </c>
      <c r="J926" s="198"/>
      <c r="K926" s="198">
        <f t="shared" si="106"/>
        <v>11.84</v>
      </c>
      <c r="L926" s="199">
        <f t="shared" si="107"/>
        <v>0</v>
      </c>
      <c r="M926" s="200">
        <f t="shared" si="108"/>
        <v>14</v>
      </c>
      <c r="N926" s="200">
        <f t="shared" si="109"/>
        <v>11.84</v>
      </c>
      <c r="O926" s="201">
        <f t="shared" si="110"/>
        <v>165.76</v>
      </c>
    </row>
    <row r="927" spans="2:15" ht="24" x14ac:dyDescent="0.25">
      <c r="B927" s="191" t="s">
        <v>165</v>
      </c>
      <c r="C927" s="191" t="s">
        <v>113</v>
      </c>
      <c r="D927" s="192" t="s">
        <v>166</v>
      </c>
      <c r="E927" s="193" t="s">
        <v>167</v>
      </c>
      <c r="F927" s="194" t="s">
        <v>65</v>
      </c>
      <c r="G927" s="195">
        <v>22.373999999999999</v>
      </c>
      <c r="H927" s="196">
        <v>116</v>
      </c>
      <c r="I927" s="197">
        <v>2595.38</v>
      </c>
      <c r="J927" s="198"/>
      <c r="K927" s="198">
        <f t="shared" si="106"/>
        <v>116</v>
      </c>
      <c r="L927" s="199">
        <f t="shared" si="107"/>
        <v>0</v>
      </c>
      <c r="M927" s="200">
        <f t="shared" si="108"/>
        <v>22.373999999999999</v>
      </c>
      <c r="N927" s="200">
        <f t="shared" si="109"/>
        <v>116</v>
      </c>
      <c r="O927" s="201">
        <f t="shared" si="110"/>
        <v>2595.38</v>
      </c>
    </row>
    <row r="928" spans="2:15" ht="24" x14ac:dyDescent="0.25">
      <c r="B928" s="191" t="s">
        <v>168</v>
      </c>
      <c r="C928" s="191" t="s">
        <v>113</v>
      </c>
      <c r="D928" s="192" t="s">
        <v>169</v>
      </c>
      <c r="E928" s="193" t="s">
        <v>170</v>
      </c>
      <c r="F928" s="194" t="s">
        <v>81</v>
      </c>
      <c r="G928" s="195">
        <v>26.77</v>
      </c>
      <c r="H928" s="196">
        <v>286.72000000000003</v>
      </c>
      <c r="I928" s="197">
        <v>7675.49</v>
      </c>
      <c r="J928" s="198"/>
      <c r="K928" s="198">
        <f t="shared" si="106"/>
        <v>286.72000000000003</v>
      </c>
      <c r="L928" s="199">
        <f t="shared" si="107"/>
        <v>0</v>
      </c>
      <c r="M928" s="200">
        <f t="shared" si="108"/>
        <v>26.77</v>
      </c>
      <c r="N928" s="200">
        <f t="shared" si="109"/>
        <v>286.72000000000003</v>
      </c>
      <c r="O928" s="201">
        <f t="shared" si="110"/>
        <v>7675.49</v>
      </c>
    </row>
    <row r="929" spans="2:15" ht="36" x14ac:dyDescent="0.25">
      <c r="B929" s="191" t="s">
        <v>171</v>
      </c>
      <c r="C929" s="191" t="s">
        <v>113</v>
      </c>
      <c r="D929" s="192" t="s">
        <v>172</v>
      </c>
      <c r="E929" s="193" t="s">
        <v>173</v>
      </c>
      <c r="F929" s="194" t="s">
        <v>81</v>
      </c>
      <c r="G929" s="195">
        <v>8.0299999999999994</v>
      </c>
      <c r="H929" s="196">
        <v>318.27999999999997</v>
      </c>
      <c r="I929" s="197">
        <v>2555.79</v>
      </c>
      <c r="J929" s="198"/>
      <c r="K929" s="198">
        <f t="shared" si="106"/>
        <v>318.27999999999997</v>
      </c>
      <c r="L929" s="199">
        <f t="shared" si="107"/>
        <v>0</v>
      </c>
      <c r="M929" s="200">
        <f t="shared" si="108"/>
        <v>8.0299999999999994</v>
      </c>
      <c r="N929" s="200">
        <f t="shared" si="109"/>
        <v>318.27999999999997</v>
      </c>
      <c r="O929" s="201">
        <f t="shared" si="110"/>
        <v>2555.79</v>
      </c>
    </row>
    <row r="930" spans="2:15" x14ac:dyDescent="0.25">
      <c r="B930" s="202" t="s">
        <v>174</v>
      </c>
      <c r="C930" s="202" t="s">
        <v>175</v>
      </c>
      <c r="D930" s="203" t="s">
        <v>176</v>
      </c>
      <c r="E930" s="204" t="s">
        <v>177</v>
      </c>
      <c r="F930" s="205" t="s">
        <v>65</v>
      </c>
      <c r="G930" s="206">
        <v>14.454000000000001</v>
      </c>
      <c r="H930" s="207">
        <v>190.76</v>
      </c>
      <c r="I930" s="208">
        <v>2757.25</v>
      </c>
      <c r="J930" s="198"/>
      <c r="K930" s="198">
        <f t="shared" si="106"/>
        <v>190.76</v>
      </c>
      <c r="L930" s="199">
        <f t="shared" si="107"/>
        <v>0</v>
      </c>
      <c r="M930" s="200">
        <f t="shared" si="108"/>
        <v>14.454000000000001</v>
      </c>
      <c r="N930" s="200">
        <f t="shared" si="109"/>
        <v>190.76</v>
      </c>
      <c r="O930" s="201">
        <f t="shared" si="110"/>
        <v>2757.25</v>
      </c>
    </row>
    <row r="931" spans="2:15" ht="24" x14ac:dyDescent="0.25">
      <c r="B931" s="191" t="s">
        <v>179</v>
      </c>
      <c r="C931" s="191" t="s">
        <v>113</v>
      </c>
      <c r="D931" s="192" t="s">
        <v>335</v>
      </c>
      <c r="E931" s="193" t="s">
        <v>336</v>
      </c>
      <c r="F931" s="194" t="s">
        <v>46</v>
      </c>
      <c r="G931" s="195">
        <v>3.6850000000000001</v>
      </c>
      <c r="H931" s="196">
        <v>18.41</v>
      </c>
      <c r="I931" s="197">
        <v>67.84</v>
      </c>
      <c r="J931" s="198"/>
      <c r="K931" s="198">
        <f t="shared" si="106"/>
        <v>18.41</v>
      </c>
      <c r="L931" s="199">
        <f t="shared" si="107"/>
        <v>0</v>
      </c>
      <c r="M931" s="200">
        <f t="shared" si="108"/>
        <v>3.6850000000000001</v>
      </c>
      <c r="N931" s="200">
        <f t="shared" si="109"/>
        <v>18.41</v>
      </c>
      <c r="O931" s="201">
        <f t="shared" si="110"/>
        <v>67.84</v>
      </c>
    </row>
    <row r="932" spans="2:15" x14ac:dyDescent="0.25">
      <c r="B932" s="191" t="s">
        <v>183</v>
      </c>
      <c r="C932" s="191" t="s">
        <v>113</v>
      </c>
      <c r="D932" s="192" t="s">
        <v>337</v>
      </c>
      <c r="E932" s="193" t="s">
        <v>338</v>
      </c>
      <c r="F932" s="194" t="s">
        <v>46</v>
      </c>
      <c r="G932" s="195">
        <v>3.6850000000000001</v>
      </c>
      <c r="H932" s="196">
        <v>27.62</v>
      </c>
      <c r="I932" s="197">
        <v>101.78</v>
      </c>
      <c r="J932" s="198"/>
      <c r="K932" s="198">
        <f t="shared" si="106"/>
        <v>27.62</v>
      </c>
      <c r="L932" s="199">
        <f t="shared" si="107"/>
        <v>0</v>
      </c>
      <c r="M932" s="200">
        <f t="shared" si="108"/>
        <v>3.6850000000000001</v>
      </c>
      <c r="N932" s="200">
        <f t="shared" si="109"/>
        <v>27.62</v>
      </c>
      <c r="O932" s="201">
        <f t="shared" si="110"/>
        <v>101.78</v>
      </c>
    </row>
    <row r="933" spans="2:15" x14ac:dyDescent="0.25">
      <c r="B933" s="191" t="s">
        <v>186</v>
      </c>
      <c r="C933" s="191" t="s">
        <v>113</v>
      </c>
      <c r="D933" s="192" t="s">
        <v>339</v>
      </c>
      <c r="E933" s="193" t="s">
        <v>340</v>
      </c>
      <c r="F933" s="194" t="s">
        <v>46</v>
      </c>
      <c r="G933" s="195">
        <v>3.6850000000000001</v>
      </c>
      <c r="H933" s="196">
        <v>11.84</v>
      </c>
      <c r="I933" s="197">
        <v>43.63</v>
      </c>
      <c r="J933" s="198"/>
      <c r="K933" s="198">
        <f t="shared" si="106"/>
        <v>11.84</v>
      </c>
      <c r="L933" s="199">
        <f t="shared" si="107"/>
        <v>0</v>
      </c>
      <c r="M933" s="200">
        <f t="shared" si="108"/>
        <v>3.6850000000000001</v>
      </c>
      <c r="N933" s="200">
        <f t="shared" si="109"/>
        <v>11.84</v>
      </c>
      <c r="O933" s="201">
        <f t="shared" si="110"/>
        <v>43.63</v>
      </c>
    </row>
    <row r="934" spans="2:15" x14ac:dyDescent="0.25">
      <c r="B934" s="202" t="s">
        <v>189</v>
      </c>
      <c r="C934" s="202" t="s">
        <v>175</v>
      </c>
      <c r="D934" s="203" t="s">
        <v>341</v>
      </c>
      <c r="E934" s="204" t="s">
        <v>342</v>
      </c>
      <c r="F934" s="205" t="s">
        <v>62</v>
      </c>
      <c r="G934" s="206">
        <v>5.5E-2</v>
      </c>
      <c r="H934" s="207">
        <v>170.98</v>
      </c>
      <c r="I934" s="208">
        <v>9.4</v>
      </c>
      <c r="J934" s="198"/>
      <c r="K934" s="198">
        <f t="shared" si="106"/>
        <v>170.98</v>
      </c>
      <c r="L934" s="199">
        <f t="shared" si="107"/>
        <v>0</v>
      </c>
      <c r="M934" s="200">
        <f t="shared" si="108"/>
        <v>5.5E-2</v>
      </c>
      <c r="N934" s="200">
        <f t="shared" si="109"/>
        <v>170.98</v>
      </c>
      <c r="O934" s="201">
        <f t="shared" si="110"/>
        <v>9.4</v>
      </c>
    </row>
    <row r="935" spans="2:15" x14ac:dyDescent="0.25">
      <c r="B935" s="191" t="s">
        <v>192</v>
      </c>
      <c r="C935" s="191" t="s">
        <v>113</v>
      </c>
      <c r="D935" s="192" t="s">
        <v>343</v>
      </c>
      <c r="E935" s="193" t="s">
        <v>344</v>
      </c>
      <c r="F935" s="194" t="s">
        <v>46</v>
      </c>
      <c r="G935" s="195">
        <v>3.6850000000000001</v>
      </c>
      <c r="H935" s="196">
        <v>5.26</v>
      </c>
      <c r="I935" s="197">
        <v>19.38</v>
      </c>
      <c r="J935" s="198"/>
      <c r="K935" s="198">
        <f t="shared" si="106"/>
        <v>5.26</v>
      </c>
      <c r="L935" s="199">
        <f t="shared" si="107"/>
        <v>0</v>
      </c>
      <c r="M935" s="200">
        <f t="shared" si="108"/>
        <v>3.6850000000000001</v>
      </c>
      <c r="N935" s="200">
        <f t="shared" si="109"/>
        <v>5.26</v>
      </c>
      <c r="O935" s="201">
        <f t="shared" si="110"/>
        <v>19.38</v>
      </c>
    </row>
    <row r="936" spans="2:15" x14ac:dyDescent="0.25">
      <c r="B936" s="209"/>
      <c r="C936" s="210" t="s">
        <v>108</v>
      </c>
      <c r="D936" s="211" t="s">
        <v>117</v>
      </c>
      <c r="E936" s="211" t="s">
        <v>178</v>
      </c>
      <c r="F936" s="209"/>
      <c r="G936" s="209"/>
      <c r="H936" s="209"/>
      <c r="I936" s="212">
        <v>458.68</v>
      </c>
      <c r="J936" s="198"/>
      <c r="K936" s="198">
        <f t="shared" si="106"/>
        <v>0</v>
      </c>
      <c r="L936" s="199">
        <f t="shared" si="107"/>
        <v>0</v>
      </c>
      <c r="M936" s="200">
        <f t="shared" si="108"/>
        <v>0</v>
      </c>
      <c r="N936" s="200">
        <f t="shared" si="109"/>
        <v>0</v>
      </c>
      <c r="O936" s="201">
        <f t="shared" si="110"/>
        <v>0</v>
      </c>
    </row>
    <row r="937" spans="2:15" x14ac:dyDescent="0.25">
      <c r="B937" s="191" t="s">
        <v>195</v>
      </c>
      <c r="C937" s="191" t="s">
        <v>113</v>
      </c>
      <c r="D937" s="192" t="s">
        <v>180</v>
      </c>
      <c r="E937" s="193" t="s">
        <v>181</v>
      </c>
      <c r="F937" s="194" t="s">
        <v>130</v>
      </c>
      <c r="G937" s="195">
        <v>13.95</v>
      </c>
      <c r="H937" s="196">
        <v>32.880000000000003</v>
      </c>
      <c r="I937" s="197">
        <v>458.68</v>
      </c>
      <c r="J937" s="198"/>
      <c r="K937" s="198">
        <f t="shared" si="106"/>
        <v>32.880000000000003</v>
      </c>
      <c r="L937" s="199">
        <f t="shared" si="107"/>
        <v>0</v>
      </c>
      <c r="M937" s="200">
        <f t="shared" si="108"/>
        <v>13.95</v>
      </c>
      <c r="N937" s="200">
        <f t="shared" si="109"/>
        <v>32.880000000000003</v>
      </c>
      <c r="O937" s="201">
        <f t="shared" si="110"/>
        <v>458.68</v>
      </c>
    </row>
    <row r="938" spans="2:15" x14ac:dyDescent="0.25">
      <c r="B938" s="209"/>
      <c r="C938" s="210" t="s">
        <v>108</v>
      </c>
      <c r="D938" s="211" t="s">
        <v>120</v>
      </c>
      <c r="E938" s="211" t="s">
        <v>182</v>
      </c>
      <c r="F938" s="209"/>
      <c r="G938" s="209"/>
      <c r="H938" s="209"/>
      <c r="I938" s="212">
        <v>903.56</v>
      </c>
      <c r="J938" s="198"/>
      <c r="K938" s="198">
        <f t="shared" si="106"/>
        <v>0</v>
      </c>
      <c r="L938" s="199">
        <f t="shared" si="107"/>
        <v>0</v>
      </c>
      <c r="M938" s="200">
        <f t="shared" si="108"/>
        <v>0</v>
      </c>
      <c r="N938" s="200">
        <f t="shared" si="109"/>
        <v>0</v>
      </c>
      <c r="O938" s="201">
        <f t="shared" si="110"/>
        <v>0</v>
      </c>
    </row>
    <row r="939" spans="2:15" x14ac:dyDescent="0.25">
      <c r="B939" s="191" t="s">
        <v>198</v>
      </c>
      <c r="C939" s="191" t="s">
        <v>113</v>
      </c>
      <c r="D939" s="192" t="s">
        <v>184</v>
      </c>
      <c r="E939" s="193" t="s">
        <v>185</v>
      </c>
      <c r="F939" s="194" t="s">
        <v>53</v>
      </c>
      <c r="G939" s="195">
        <v>2</v>
      </c>
      <c r="H939" s="196">
        <v>122.32</v>
      </c>
      <c r="I939" s="197">
        <v>244.64</v>
      </c>
      <c r="J939" s="198"/>
      <c r="K939" s="198">
        <f t="shared" si="106"/>
        <v>122.32</v>
      </c>
      <c r="L939" s="199">
        <f t="shared" si="107"/>
        <v>0</v>
      </c>
      <c r="M939" s="200">
        <f t="shared" si="108"/>
        <v>2</v>
      </c>
      <c r="N939" s="200">
        <f t="shared" si="109"/>
        <v>122.32</v>
      </c>
      <c r="O939" s="201">
        <f t="shared" si="110"/>
        <v>244.64</v>
      </c>
    </row>
    <row r="940" spans="2:15" x14ac:dyDescent="0.25">
      <c r="B940" s="202" t="s">
        <v>201</v>
      </c>
      <c r="C940" s="202" t="s">
        <v>175</v>
      </c>
      <c r="D940" s="203" t="s">
        <v>193</v>
      </c>
      <c r="E940" s="204" t="s">
        <v>194</v>
      </c>
      <c r="F940" s="205" t="s">
        <v>53</v>
      </c>
      <c r="G940" s="206">
        <v>1</v>
      </c>
      <c r="H940" s="207">
        <v>345.9</v>
      </c>
      <c r="I940" s="208">
        <v>345.9</v>
      </c>
      <c r="J940" s="198"/>
      <c r="K940" s="198">
        <f t="shared" si="106"/>
        <v>345.9</v>
      </c>
      <c r="L940" s="199">
        <f t="shared" si="107"/>
        <v>0</v>
      </c>
      <c r="M940" s="200">
        <f t="shared" si="108"/>
        <v>1</v>
      </c>
      <c r="N940" s="200">
        <f t="shared" si="109"/>
        <v>345.9</v>
      </c>
      <c r="O940" s="201">
        <f t="shared" si="110"/>
        <v>345.9</v>
      </c>
    </row>
    <row r="941" spans="2:15" x14ac:dyDescent="0.25">
      <c r="B941" s="202" t="s">
        <v>204</v>
      </c>
      <c r="C941" s="202" t="s">
        <v>175</v>
      </c>
      <c r="D941" s="203" t="s">
        <v>190</v>
      </c>
      <c r="E941" s="204" t="s">
        <v>191</v>
      </c>
      <c r="F941" s="205" t="s">
        <v>53</v>
      </c>
      <c r="G941" s="206">
        <v>1</v>
      </c>
      <c r="H941" s="207">
        <v>313.02</v>
      </c>
      <c r="I941" s="208">
        <v>313.02</v>
      </c>
      <c r="J941" s="198"/>
      <c r="K941" s="198">
        <f t="shared" si="106"/>
        <v>313.02</v>
      </c>
      <c r="L941" s="199">
        <f t="shared" si="107"/>
        <v>0</v>
      </c>
      <c r="M941" s="200">
        <f t="shared" si="108"/>
        <v>1</v>
      </c>
      <c r="N941" s="200">
        <f t="shared" si="109"/>
        <v>313.02</v>
      </c>
      <c r="O941" s="201">
        <f t="shared" si="110"/>
        <v>313.02</v>
      </c>
    </row>
    <row r="942" spans="2:15" x14ac:dyDescent="0.25">
      <c r="B942" s="209"/>
      <c r="C942" s="210" t="s">
        <v>108</v>
      </c>
      <c r="D942" s="211" t="s">
        <v>123</v>
      </c>
      <c r="E942" s="211" t="s">
        <v>43</v>
      </c>
      <c r="F942" s="209"/>
      <c r="G942" s="209"/>
      <c r="H942" s="209"/>
      <c r="I942" s="212">
        <v>18184.310000000001</v>
      </c>
      <c r="J942" s="198"/>
      <c r="K942" s="198">
        <f t="shared" si="106"/>
        <v>0</v>
      </c>
      <c r="L942" s="199">
        <f t="shared" si="107"/>
        <v>0</v>
      </c>
      <c r="M942" s="200">
        <f t="shared" si="108"/>
        <v>0</v>
      </c>
      <c r="N942" s="200">
        <f t="shared" si="109"/>
        <v>0</v>
      </c>
      <c r="O942" s="201">
        <f t="shared" si="110"/>
        <v>0</v>
      </c>
    </row>
    <row r="943" spans="2:15" ht="24" x14ac:dyDescent="0.25">
      <c r="B943" s="191" t="s">
        <v>207</v>
      </c>
      <c r="C943" s="191" t="s">
        <v>113</v>
      </c>
      <c r="D943" s="192" t="s">
        <v>202</v>
      </c>
      <c r="E943" s="193" t="s">
        <v>203</v>
      </c>
      <c r="F943" s="194" t="s">
        <v>46</v>
      </c>
      <c r="G943" s="195">
        <v>11.66</v>
      </c>
      <c r="H943" s="196">
        <v>319.88</v>
      </c>
      <c r="I943" s="197">
        <v>3729.8</v>
      </c>
      <c r="J943" s="198"/>
      <c r="K943" s="198">
        <f t="shared" si="106"/>
        <v>319.88</v>
      </c>
      <c r="L943" s="199">
        <f t="shared" si="107"/>
        <v>0</v>
      </c>
      <c r="M943" s="200">
        <f t="shared" si="108"/>
        <v>11.66</v>
      </c>
      <c r="N943" s="200">
        <f t="shared" si="109"/>
        <v>319.88</v>
      </c>
      <c r="O943" s="201">
        <f t="shared" si="110"/>
        <v>3729.8</v>
      </c>
    </row>
    <row r="944" spans="2:15" x14ac:dyDescent="0.25">
      <c r="B944" s="191" t="s">
        <v>210</v>
      </c>
      <c r="C944" s="191" t="s">
        <v>113</v>
      </c>
      <c r="D944" s="192" t="s">
        <v>208</v>
      </c>
      <c r="E944" s="193" t="s">
        <v>209</v>
      </c>
      <c r="F944" s="194" t="s">
        <v>46</v>
      </c>
      <c r="G944" s="195">
        <v>11.66</v>
      </c>
      <c r="H944" s="196">
        <v>155.66999999999999</v>
      </c>
      <c r="I944" s="197">
        <v>1815.11</v>
      </c>
      <c r="J944" s="198"/>
      <c r="K944" s="198">
        <f t="shared" si="106"/>
        <v>155.66999999999999</v>
      </c>
      <c r="L944" s="199">
        <f t="shared" si="107"/>
        <v>0</v>
      </c>
      <c r="M944" s="200">
        <f t="shared" si="108"/>
        <v>11.66</v>
      </c>
      <c r="N944" s="200">
        <f t="shared" si="109"/>
        <v>155.66999999999999</v>
      </c>
      <c r="O944" s="201">
        <f t="shared" si="110"/>
        <v>1815.11</v>
      </c>
    </row>
    <row r="945" spans="2:15" x14ac:dyDescent="0.25">
      <c r="B945" s="191" t="s">
        <v>211</v>
      </c>
      <c r="C945" s="191" t="s">
        <v>113</v>
      </c>
      <c r="D945" s="192" t="s">
        <v>212</v>
      </c>
      <c r="E945" s="193" t="s">
        <v>213</v>
      </c>
      <c r="F945" s="194" t="s">
        <v>46</v>
      </c>
      <c r="G945" s="195">
        <v>18.02</v>
      </c>
      <c r="H945" s="196">
        <v>18.04</v>
      </c>
      <c r="I945" s="197">
        <v>325.08</v>
      </c>
      <c r="J945" s="198">
        <v>-18.02</v>
      </c>
      <c r="K945" s="198">
        <f t="shared" si="106"/>
        <v>18.04</v>
      </c>
      <c r="L945" s="199">
        <f t="shared" si="107"/>
        <v>-325.08</v>
      </c>
      <c r="M945" s="200">
        <f t="shared" si="108"/>
        <v>0</v>
      </c>
      <c r="N945" s="200">
        <f t="shared" si="109"/>
        <v>18.04</v>
      </c>
      <c r="O945" s="201">
        <f t="shared" si="110"/>
        <v>0</v>
      </c>
    </row>
    <row r="946" spans="2:15" ht="24" x14ac:dyDescent="0.25">
      <c r="B946" s="191" t="s">
        <v>214</v>
      </c>
      <c r="C946" s="191" t="s">
        <v>113</v>
      </c>
      <c r="D946" s="192" t="s">
        <v>73</v>
      </c>
      <c r="E946" s="193" t="s">
        <v>74</v>
      </c>
      <c r="F946" s="194" t="s">
        <v>46</v>
      </c>
      <c r="G946" s="195">
        <v>18.02</v>
      </c>
      <c r="H946" s="196">
        <v>396.71</v>
      </c>
      <c r="I946" s="197">
        <v>7148.71</v>
      </c>
      <c r="J946" s="198">
        <v>-18.02</v>
      </c>
      <c r="K946" s="198">
        <f t="shared" si="106"/>
        <v>396.71</v>
      </c>
      <c r="L946" s="199">
        <f t="shared" si="107"/>
        <v>-7148.71</v>
      </c>
      <c r="M946" s="200">
        <f t="shared" si="108"/>
        <v>0</v>
      </c>
      <c r="N946" s="200">
        <f t="shared" si="109"/>
        <v>396.71</v>
      </c>
      <c r="O946" s="201">
        <f t="shared" si="110"/>
        <v>0</v>
      </c>
    </row>
    <row r="947" spans="2:15" ht="24" x14ac:dyDescent="0.25">
      <c r="B947" s="191" t="s">
        <v>215</v>
      </c>
      <c r="C947" s="191" t="s">
        <v>113</v>
      </c>
      <c r="D947" s="192" t="s">
        <v>216</v>
      </c>
      <c r="E947" s="193" t="s">
        <v>217</v>
      </c>
      <c r="F947" s="194" t="s">
        <v>46</v>
      </c>
      <c r="G947" s="195">
        <v>11.66</v>
      </c>
      <c r="H947" s="196">
        <v>443.02</v>
      </c>
      <c r="I947" s="197">
        <v>5165.6099999999997</v>
      </c>
      <c r="J947" s="198">
        <v>-11.66</v>
      </c>
      <c r="K947" s="198">
        <f t="shared" si="106"/>
        <v>443.02</v>
      </c>
      <c r="L947" s="199">
        <f t="shared" si="107"/>
        <v>-5165.6099999999997</v>
      </c>
      <c r="M947" s="200">
        <f t="shared" si="108"/>
        <v>0</v>
      </c>
      <c r="N947" s="200">
        <f t="shared" si="109"/>
        <v>443.02</v>
      </c>
      <c r="O947" s="201">
        <f t="shared" si="110"/>
        <v>0</v>
      </c>
    </row>
    <row r="948" spans="2:15" x14ac:dyDescent="0.25">
      <c r="B948" s="209"/>
      <c r="C948" s="210" t="s">
        <v>108</v>
      </c>
      <c r="D948" s="211" t="s">
        <v>66</v>
      </c>
      <c r="E948" s="211" t="s">
        <v>220</v>
      </c>
      <c r="F948" s="209"/>
      <c r="G948" s="209"/>
      <c r="H948" s="209"/>
      <c r="I948" s="212">
        <v>65357.430000000015</v>
      </c>
      <c r="J948" s="198"/>
      <c r="K948" s="198">
        <f t="shared" si="106"/>
        <v>0</v>
      </c>
      <c r="L948" s="199">
        <f t="shared" si="107"/>
        <v>0</v>
      </c>
      <c r="M948" s="200">
        <f t="shared" si="108"/>
        <v>0</v>
      </c>
      <c r="N948" s="200">
        <f t="shared" si="109"/>
        <v>0</v>
      </c>
      <c r="O948" s="201">
        <f t="shared" si="110"/>
        <v>0</v>
      </c>
    </row>
    <row r="949" spans="2:15" ht="24" x14ac:dyDescent="0.25">
      <c r="B949" s="191" t="s">
        <v>218</v>
      </c>
      <c r="C949" s="191" t="s">
        <v>113</v>
      </c>
      <c r="D949" s="192" t="s">
        <v>222</v>
      </c>
      <c r="E949" s="193" t="s">
        <v>223</v>
      </c>
      <c r="F949" s="194" t="s">
        <v>130</v>
      </c>
      <c r="G949" s="195">
        <v>13.95</v>
      </c>
      <c r="H949" s="196">
        <v>552.39</v>
      </c>
      <c r="I949" s="197">
        <v>7705.84</v>
      </c>
      <c r="J949" s="198"/>
      <c r="K949" s="198">
        <f t="shared" si="106"/>
        <v>552.39</v>
      </c>
      <c r="L949" s="199">
        <f t="shared" si="107"/>
        <v>0</v>
      </c>
      <c r="M949" s="200">
        <f t="shared" si="108"/>
        <v>13.95</v>
      </c>
      <c r="N949" s="200">
        <f t="shared" si="109"/>
        <v>552.39</v>
      </c>
      <c r="O949" s="201">
        <f t="shared" si="110"/>
        <v>7705.84</v>
      </c>
    </row>
    <row r="950" spans="2:15" x14ac:dyDescent="0.25">
      <c r="B950" s="202" t="s">
        <v>219</v>
      </c>
      <c r="C950" s="202" t="s">
        <v>175</v>
      </c>
      <c r="D950" s="203" t="s">
        <v>225</v>
      </c>
      <c r="E950" s="204" t="s">
        <v>226</v>
      </c>
      <c r="F950" s="205" t="s">
        <v>130</v>
      </c>
      <c r="G950" s="206">
        <v>14.159000000000001</v>
      </c>
      <c r="H950" s="207">
        <v>1060.07</v>
      </c>
      <c r="I950" s="208">
        <v>15009.53</v>
      </c>
      <c r="J950" s="198"/>
      <c r="K950" s="198">
        <f t="shared" si="106"/>
        <v>1060.07</v>
      </c>
      <c r="L950" s="199">
        <f t="shared" si="107"/>
        <v>0</v>
      </c>
      <c r="M950" s="200">
        <f t="shared" si="108"/>
        <v>14.159000000000001</v>
      </c>
      <c r="N950" s="200">
        <f t="shared" si="109"/>
        <v>1060.07</v>
      </c>
      <c r="O950" s="201">
        <f t="shared" si="110"/>
        <v>15009.53</v>
      </c>
    </row>
    <row r="951" spans="2:15" x14ac:dyDescent="0.25">
      <c r="B951" s="191" t="s">
        <v>221</v>
      </c>
      <c r="C951" s="191" t="s">
        <v>113</v>
      </c>
      <c r="D951" s="192" t="s">
        <v>249</v>
      </c>
      <c r="E951" s="193" t="s">
        <v>250</v>
      </c>
      <c r="F951" s="194" t="s">
        <v>251</v>
      </c>
      <c r="G951" s="195">
        <v>1</v>
      </c>
      <c r="H951" s="196">
        <v>2564.6799999999998</v>
      </c>
      <c r="I951" s="197">
        <v>2564.6799999999998</v>
      </c>
      <c r="J951" s="198"/>
      <c r="K951" s="198">
        <f t="shared" si="106"/>
        <v>2564.6799999999998</v>
      </c>
      <c r="L951" s="199">
        <f t="shared" si="107"/>
        <v>0</v>
      </c>
      <c r="M951" s="200">
        <f t="shared" si="108"/>
        <v>1</v>
      </c>
      <c r="N951" s="200">
        <f t="shared" si="109"/>
        <v>2564.6799999999998</v>
      </c>
      <c r="O951" s="201">
        <f t="shared" si="110"/>
        <v>2564.6799999999998</v>
      </c>
    </row>
    <row r="952" spans="2:15" x14ac:dyDescent="0.25">
      <c r="B952" s="191" t="s">
        <v>224</v>
      </c>
      <c r="C952" s="191" t="s">
        <v>113</v>
      </c>
      <c r="D952" s="192" t="s">
        <v>253</v>
      </c>
      <c r="E952" s="193" t="s">
        <v>254</v>
      </c>
      <c r="F952" s="194" t="s">
        <v>53</v>
      </c>
      <c r="G952" s="195">
        <v>1</v>
      </c>
      <c r="H952" s="196">
        <v>2016.23</v>
      </c>
      <c r="I952" s="197">
        <v>2016.23</v>
      </c>
      <c r="J952" s="198"/>
      <c r="K952" s="198">
        <f t="shared" si="106"/>
        <v>2016.23</v>
      </c>
      <c r="L952" s="199">
        <f t="shared" si="107"/>
        <v>0</v>
      </c>
      <c r="M952" s="200">
        <f t="shared" si="108"/>
        <v>1</v>
      </c>
      <c r="N952" s="200">
        <f t="shared" si="109"/>
        <v>2016.23</v>
      </c>
      <c r="O952" s="201">
        <f t="shared" si="110"/>
        <v>2016.23</v>
      </c>
    </row>
    <row r="953" spans="2:15" x14ac:dyDescent="0.25">
      <c r="B953" s="202" t="s">
        <v>227</v>
      </c>
      <c r="C953" s="202" t="s">
        <v>175</v>
      </c>
      <c r="D953" s="203" t="s">
        <v>259</v>
      </c>
      <c r="E953" s="204" t="s">
        <v>260</v>
      </c>
      <c r="F953" s="205" t="s">
        <v>53</v>
      </c>
      <c r="G953" s="206">
        <v>1</v>
      </c>
      <c r="H953" s="207">
        <v>14898.16</v>
      </c>
      <c r="I953" s="208">
        <v>14898.16</v>
      </c>
      <c r="J953" s="198"/>
      <c r="K953" s="198">
        <f t="shared" si="106"/>
        <v>14898.16</v>
      </c>
      <c r="L953" s="199">
        <f t="shared" si="107"/>
        <v>0</v>
      </c>
      <c r="M953" s="200">
        <f t="shared" si="108"/>
        <v>1</v>
      </c>
      <c r="N953" s="200">
        <f t="shared" si="109"/>
        <v>14898.16</v>
      </c>
      <c r="O953" s="201">
        <f t="shared" si="110"/>
        <v>14898.16</v>
      </c>
    </row>
    <row r="954" spans="2:15" x14ac:dyDescent="0.25">
      <c r="B954" s="202" t="s">
        <v>230</v>
      </c>
      <c r="C954" s="202" t="s">
        <v>175</v>
      </c>
      <c r="D954" s="203" t="s">
        <v>262</v>
      </c>
      <c r="E954" s="204" t="s">
        <v>263</v>
      </c>
      <c r="F954" s="205" t="s">
        <v>53</v>
      </c>
      <c r="G954" s="206">
        <v>1</v>
      </c>
      <c r="H954" s="207">
        <v>1530.92</v>
      </c>
      <c r="I954" s="208">
        <v>1530.92</v>
      </c>
      <c r="J954" s="198"/>
      <c r="K954" s="198">
        <f t="shared" si="106"/>
        <v>1530.92</v>
      </c>
      <c r="L954" s="199">
        <f t="shared" si="107"/>
        <v>0</v>
      </c>
      <c r="M954" s="200">
        <f t="shared" si="108"/>
        <v>1</v>
      </c>
      <c r="N954" s="200">
        <f t="shared" si="109"/>
        <v>1530.92</v>
      </c>
      <c r="O954" s="201">
        <f t="shared" si="110"/>
        <v>1530.92</v>
      </c>
    </row>
    <row r="955" spans="2:15" x14ac:dyDescent="0.25">
      <c r="B955" s="202" t="s">
        <v>233</v>
      </c>
      <c r="C955" s="202" t="s">
        <v>175</v>
      </c>
      <c r="D955" s="203" t="s">
        <v>265</v>
      </c>
      <c r="E955" s="204" t="s">
        <v>266</v>
      </c>
      <c r="F955" s="205" t="s">
        <v>53</v>
      </c>
      <c r="G955" s="206">
        <v>1</v>
      </c>
      <c r="H955" s="207">
        <v>775.98</v>
      </c>
      <c r="I955" s="208">
        <v>775.98</v>
      </c>
      <c r="J955" s="198"/>
      <c r="K955" s="198">
        <f t="shared" si="106"/>
        <v>775.98</v>
      </c>
      <c r="L955" s="199">
        <f t="shared" si="107"/>
        <v>0</v>
      </c>
      <c r="M955" s="200">
        <f t="shared" si="108"/>
        <v>1</v>
      </c>
      <c r="N955" s="200">
        <f t="shared" si="109"/>
        <v>775.98</v>
      </c>
      <c r="O955" s="201">
        <f t="shared" si="110"/>
        <v>775.98</v>
      </c>
    </row>
    <row r="956" spans="2:15" x14ac:dyDescent="0.25">
      <c r="B956" s="202" t="s">
        <v>236</v>
      </c>
      <c r="C956" s="202" t="s">
        <v>175</v>
      </c>
      <c r="D956" s="203" t="s">
        <v>272</v>
      </c>
      <c r="E956" s="204" t="s">
        <v>273</v>
      </c>
      <c r="F956" s="205" t="s">
        <v>53</v>
      </c>
      <c r="G956" s="206">
        <v>2</v>
      </c>
      <c r="H956" s="207">
        <v>211.75</v>
      </c>
      <c r="I956" s="208">
        <v>423.5</v>
      </c>
      <c r="J956" s="198"/>
      <c r="K956" s="198">
        <f t="shared" si="106"/>
        <v>211.75</v>
      </c>
      <c r="L956" s="199">
        <f t="shared" si="107"/>
        <v>0</v>
      </c>
      <c r="M956" s="200">
        <f t="shared" si="108"/>
        <v>2</v>
      </c>
      <c r="N956" s="200">
        <f t="shared" si="109"/>
        <v>211.75</v>
      </c>
      <c r="O956" s="201">
        <f t="shared" si="110"/>
        <v>423.5</v>
      </c>
    </row>
    <row r="957" spans="2:15" ht="24" x14ac:dyDescent="0.25">
      <c r="B957" s="191" t="s">
        <v>239</v>
      </c>
      <c r="C957" s="191" t="s">
        <v>113</v>
      </c>
      <c r="D957" s="192" t="s">
        <v>275</v>
      </c>
      <c r="E957" s="193" t="s">
        <v>276</v>
      </c>
      <c r="F957" s="194" t="s">
        <v>53</v>
      </c>
      <c r="G957" s="195">
        <v>1</v>
      </c>
      <c r="H957" s="196">
        <v>5935.59</v>
      </c>
      <c r="I957" s="197">
        <v>5935.59</v>
      </c>
      <c r="J957" s="198"/>
      <c r="K957" s="198">
        <f t="shared" si="106"/>
        <v>5935.59</v>
      </c>
      <c r="L957" s="199">
        <f t="shared" si="107"/>
        <v>0</v>
      </c>
      <c r="M957" s="200">
        <f t="shared" si="108"/>
        <v>1</v>
      </c>
      <c r="N957" s="200">
        <f t="shared" si="109"/>
        <v>5935.59</v>
      </c>
      <c r="O957" s="201">
        <f t="shared" si="110"/>
        <v>5935.59</v>
      </c>
    </row>
    <row r="958" spans="2:15" x14ac:dyDescent="0.25">
      <c r="B958" s="191" t="s">
        <v>242</v>
      </c>
      <c r="C958" s="191" t="s">
        <v>113</v>
      </c>
      <c r="D958" s="192" t="s">
        <v>278</v>
      </c>
      <c r="E958" s="193" t="s">
        <v>279</v>
      </c>
      <c r="F958" s="194" t="s">
        <v>53</v>
      </c>
      <c r="G958" s="195">
        <v>1</v>
      </c>
      <c r="H958" s="196">
        <v>485.32</v>
      </c>
      <c r="I958" s="197">
        <v>485.32</v>
      </c>
      <c r="J958" s="198"/>
      <c r="K958" s="198">
        <f t="shared" si="106"/>
        <v>485.32</v>
      </c>
      <c r="L958" s="199">
        <f t="shared" si="107"/>
        <v>0</v>
      </c>
      <c r="M958" s="200">
        <f t="shared" si="108"/>
        <v>1</v>
      </c>
      <c r="N958" s="200">
        <f t="shared" si="109"/>
        <v>485.32</v>
      </c>
      <c r="O958" s="201">
        <f t="shared" si="110"/>
        <v>485.32</v>
      </c>
    </row>
    <row r="959" spans="2:15" x14ac:dyDescent="0.25">
      <c r="B959" s="202" t="s">
        <v>245</v>
      </c>
      <c r="C959" s="202" t="s">
        <v>175</v>
      </c>
      <c r="D959" s="203" t="s">
        <v>284</v>
      </c>
      <c r="E959" s="204" t="s">
        <v>285</v>
      </c>
      <c r="F959" s="205" t="s">
        <v>53</v>
      </c>
      <c r="G959" s="206">
        <v>1</v>
      </c>
      <c r="H959" s="207">
        <v>6510.34</v>
      </c>
      <c r="I959" s="208">
        <v>6510.34</v>
      </c>
      <c r="J959" s="198"/>
      <c r="K959" s="198">
        <f t="shared" si="106"/>
        <v>6510.34</v>
      </c>
      <c r="L959" s="199">
        <f t="shared" si="107"/>
        <v>0</v>
      </c>
      <c r="M959" s="200">
        <f t="shared" si="108"/>
        <v>1</v>
      </c>
      <c r="N959" s="200">
        <f t="shared" si="109"/>
        <v>6510.34</v>
      </c>
      <c r="O959" s="201">
        <f t="shared" si="110"/>
        <v>6510.34</v>
      </c>
    </row>
    <row r="960" spans="2:15" ht="24" x14ac:dyDescent="0.25">
      <c r="B960" s="191" t="s">
        <v>248</v>
      </c>
      <c r="C960" s="191" t="s">
        <v>113</v>
      </c>
      <c r="D960" s="192" t="s">
        <v>290</v>
      </c>
      <c r="E960" s="193" t="s">
        <v>291</v>
      </c>
      <c r="F960" s="194" t="s">
        <v>81</v>
      </c>
      <c r="G960" s="195">
        <v>2.41</v>
      </c>
      <c r="H960" s="196">
        <v>3059.28</v>
      </c>
      <c r="I960" s="197">
        <v>7372.86</v>
      </c>
      <c r="J960" s="198"/>
      <c r="K960" s="198">
        <f t="shared" si="106"/>
        <v>3059.28</v>
      </c>
      <c r="L960" s="199">
        <f t="shared" si="107"/>
        <v>0</v>
      </c>
      <c r="M960" s="200">
        <f t="shared" si="108"/>
        <v>2.41</v>
      </c>
      <c r="N960" s="200">
        <f t="shared" si="109"/>
        <v>3059.28</v>
      </c>
      <c r="O960" s="201">
        <f t="shared" si="110"/>
        <v>7372.86</v>
      </c>
    </row>
    <row r="961" spans="2:15" x14ac:dyDescent="0.25">
      <c r="B961" s="191" t="s">
        <v>252</v>
      </c>
      <c r="C961" s="191" t="s">
        <v>113</v>
      </c>
      <c r="D961" s="192" t="s">
        <v>302</v>
      </c>
      <c r="E961" s="193" t="s">
        <v>303</v>
      </c>
      <c r="F961" s="194" t="s">
        <v>130</v>
      </c>
      <c r="G961" s="195">
        <v>13.95</v>
      </c>
      <c r="H961" s="196">
        <v>9.2100000000000009</v>
      </c>
      <c r="I961" s="197">
        <v>128.47999999999999</v>
      </c>
      <c r="J961" s="198"/>
      <c r="K961" s="198">
        <f t="shared" si="106"/>
        <v>9.2100000000000009</v>
      </c>
      <c r="L961" s="199">
        <f t="shared" si="107"/>
        <v>0</v>
      </c>
      <c r="M961" s="200">
        <f t="shared" si="108"/>
        <v>13.95</v>
      </c>
      <c r="N961" s="200">
        <f t="shared" si="109"/>
        <v>9.2100000000000009</v>
      </c>
      <c r="O961" s="201">
        <f t="shared" si="110"/>
        <v>128.47999999999999</v>
      </c>
    </row>
    <row r="962" spans="2:15" x14ac:dyDescent="0.25">
      <c r="B962" s="209"/>
      <c r="C962" s="210" t="s">
        <v>108</v>
      </c>
      <c r="D962" s="211" t="s">
        <v>133</v>
      </c>
      <c r="E962" s="211" t="s">
        <v>304</v>
      </c>
      <c r="F962" s="209"/>
      <c r="G962" s="209"/>
      <c r="H962" s="209"/>
      <c r="I962" s="212">
        <v>6291.5300000000007</v>
      </c>
      <c r="J962" s="198"/>
      <c r="K962" s="198">
        <f t="shared" si="106"/>
        <v>0</v>
      </c>
      <c r="L962" s="199">
        <f t="shared" si="107"/>
        <v>0</v>
      </c>
      <c r="M962" s="200">
        <f t="shared" si="108"/>
        <v>0</v>
      </c>
      <c r="N962" s="200">
        <f t="shared" si="109"/>
        <v>0</v>
      </c>
      <c r="O962" s="201">
        <f t="shared" si="110"/>
        <v>0</v>
      </c>
    </row>
    <row r="963" spans="2:15" ht="36" x14ac:dyDescent="0.25">
      <c r="B963" s="191" t="s">
        <v>255</v>
      </c>
      <c r="C963" s="191" t="s">
        <v>113</v>
      </c>
      <c r="D963" s="192" t="s">
        <v>306</v>
      </c>
      <c r="E963" s="193" t="s">
        <v>307</v>
      </c>
      <c r="F963" s="194" t="s">
        <v>130</v>
      </c>
      <c r="G963" s="195">
        <v>21.2</v>
      </c>
      <c r="H963" s="196">
        <v>87.65</v>
      </c>
      <c r="I963" s="197">
        <v>1858.18</v>
      </c>
      <c r="J963" s="198">
        <v>-21.2</v>
      </c>
      <c r="K963" s="198">
        <f t="shared" si="106"/>
        <v>87.65</v>
      </c>
      <c r="L963" s="199">
        <f t="shared" si="107"/>
        <v>-1858.18</v>
      </c>
      <c r="M963" s="200">
        <f t="shared" si="108"/>
        <v>0</v>
      </c>
      <c r="N963" s="200">
        <f t="shared" si="109"/>
        <v>87.65</v>
      </c>
      <c r="O963" s="201">
        <f t="shared" si="110"/>
        <v>0</v>
      </c>
    </row>
    <row r="964" spans="2:15" ht="24" x14ac:dyDescent="0.25">
      <c r="B964" s="191" t="s">
        <v>258</v>
      </c>
      <c r="C964" s="191" t="s">
        <v>113</v>
      </c>
      <c r="D964" s="192" t="s">
        <v>309</v>
      </c>
      <c r="E964" s="193" t="s">
        <v>310</v>
      </c>
      <c r="F964" s="194" t="s">
        <v>130</v>
      </c>
      <c r="G964" s="195">
        <v>42.4</v>
      </c>
      <c r="H964" s="196">
        <v>32.22</v>
      </c>
      <c r="I964" s="197">
        <v>1366.13</v>
      </c>
      <c r="J964" s="198">
        <v>-42.4</v>
      </c>
      <c r="K964" s="198">
        <f t="shared" si="106"/>
        <v>32.22</v>
      </c>
      <c r="L964" s="199">
        <f t="shared" si="107"/>
        <v>-1366.13</v>
      </c>
      <c r="M964" s="200">
        <f t="shared" si="108"/>
        <v>0</v>
      </c>
      <c r="N964" s="200">
        <f t="shared" si="109"/>
        <v>32.22</v>
      </c>
      <c r="O964" s="201">
        <f t="shared" si="110"/>
        <v>0</v>
      </c>
    </row>
    <row r="965" spans="2:15" x14ac:dyDescent="0.25">
      <c r="B965" s="191" t="s">
        <v>261</v>
      </c>
      <c r="C965" s="191" t="s">
        <v>113</v>
      </c>
      <c r="D965" s="192" t="s">
        <v>312</v>
      </c>
      <c r="E965" s="193" t="s">
        <v>313</v>
      </c>
      <c r="F965" s="194" t="s">
        <v>130</v>
      </c>
      <c r="G965" s="195">
        <v>42.4</v>
      </c>
      <c r="H965" s="196">
        <v>72.34</v>
      </c>
      <c r="I965" s="197">
        <v>3067.22</v>
      </c>
      <c r="J965" s="198">
        <v>-42.4</v>
      </c>
      <c r="K965" s="198">
        <f t="shared" si="106"/>
        <v>72.34</v>
      </c>
      <c r="L965" s="199">
        <f t="shared" si="107"/>
        <v>-3067.22</v>
      </c>
      <c r="M965" s="200">
        <f t="shared" si="108"/>
        <v>0</v>
      </c>
      <c r="N965" s="200">
        <f t="shared" si="109"/>
        <v>72.34</v>
      </c>
      <c r="O965" s="201">
        <f t="shared" si="110"/>
        <v>0</v>
      </c>
    </row>
    <row r="966" spans="2:15" x14ac:dyDescent="0.25">
      <c r="B966" s="209"/>
      <c r="C966" s="210" t="s">
        <v>108</v>
      </c>
      <c r="D966" s="211" t="s">
        <v>317</v>
      </c>
      <c r="E966" s="211" t="s">
        <v>318</v>
      </c>
      <c r="F966" s="209"/>
      <c r="G966" s="209"/>
      <c r="H966" s="209"/>
      <c r="I966" s="212">
        <v>3836.98</v>
      </c>
      <c r="J966" s="198"/>
      <c r="K966" s="198">
        <f t="shared" si="106"/>
        <v>0</v>
      </c>
      <c r="L966" s="199">
        <f t="shared" si="107"/>
        <v>0</v>
      </c>
      <c r="M966" s="200">
        <f t="shared" si="108"/>
        <v>0</v>
      </c>
      <c r="N966" s="200">
        <f t="shared" si="109"/>
        <v>0</v>
      </c>
      <c r="O966" s="201">
        <f t="shared" si="110"/>
        <v>0</v>
      </c>
    </row>
    <row r="967" spans="2:15" ht="24" x14ac:dyDescent="0.25">
      <c r="B967" s="191" t="s">
        <v>264</v>
      </c>
      <c r="C967" s="191" t="s">
        <v>113</v>
      </c>
      <c r="D967" s="192" t="s">
        <v>320</v>
      </c>
      <c r="E967" s="193" t="s">
        <v>321</v>
      </c>
      <c r="F967" s="194" t="s">
        <v>65</v>
      </c>
      <c r="G967" s="195">
        <v>11.961</v>
      </c>
      <c r="H967" s="196">
        <v>136.38</v>
      </c>
      <c r="I967" s="197">
        <v>1631.24</v>
      </c>
      <c r="J967" s="198">
        <v>-0.73099999999999998</v>
      </c>
      <c r="K967" s="198">
        <f t="shared" si="106"/>
        <v>136.38</v>
      </c>
      <c r="L967" s="199">
        <f t="shared" si="107"/>
        <v>-99.69</v>
      </c>
      <c r="M967" s="200">
        <f t="shared" si="108"/>
        <v>11.23</v>
      </c>
      <c r="N967" s="200">
        <f t="shared" si="109"/>
        <v>136.38</v>
      </c>
      <c r="O967" s="201">
        <f t="shared" si="110"/>
        <v>1531.55</v>
      </c>
    </row>
    <row r="968" spans="2:15" ht="24" x14ac:dyDescent="0.25">
      <c r="B968" s="191" t="s">
        <v>267</v>
      </c>
      <c r="C968" s="191" t="s">
        <v>113</v>
      </c>
      <c r="D968" s="192" t="s">
        <v>83</v>
      </c>
      <c r="E968" s="193" t="s">
        <v>323</v>
      </c>
      <c r="F968" s="194" t="s">
        <v>65</v>
      </c>
      <c r="G968" s="195">
        <v>3.45</v>
      </c>
      <c r="H968" s="196">
        <v>257.77999999999997</v>
      </c>
      <c r="I968" s="197">
        <v>889.34</v>
      </c>
      <c r="J968" s="198">
        <v>-0.73099999999999998</v>
      </c>
      <c r="K968" s="198">
        <f t="shared" si="106"/>
        <v>257.77999999999997</v>
      </c>
      <c r="L968" s="199">
        <f t="shared" si="107"/>
        <v>-188.44</v>
      </c>
      <c r="M968" s="200">
        <f t="shared" si="108"/>
        <v>2.7190000000000003</v>
      </c>
      <c r="N968" s="200">
        <f t="shared" si="109"/>
        <v>257.77999999999997</v>
      </c>
      <c r="O968" s="201">
        <f t="shared" si="110"/>
        <v>700.9</v>
      </c>
    </row>
    <row r="969" spans="2:15" ht="24" x14ac:dyDescent="0.25">
      <c r="B969" s="191" t="s">
        <v>72</v>
      </c>
      <c r="C969" s="191" t="s">
        <v>113</v>
      </c>
      <c r="D969" s="192" t="s">
        <v>325</v>
      </c>
      <c r="E969" s="193" t="s">
        <v>167</v>
      </c>
      <c r="F969" s="194" t="s">
        <v>65</v>
      </c>
      <c r="G969" s="195">
        <v>8.5109999999999992</v>
      </c>
      <c r="H969" s="196">
        <v>154.66999999999999</v>
      </c>
      <c r="I969" s="197">
        <v>1316.4</v>
      </c>
      <c r="J969" s="198"/>
      <c r="K969" s="198">
        <f t="shared" si="106"/>
        <v>154.66999999999999</v>
      </c>
      <c r="L969" s="199">
        <f t="shared" si="107"/>
        <v>0</v>
      </c>
      <c r="M969" s="200">
        <f t="shared" si="108"/>
        <v>8.5109999999999992</v>
      </c>
      <c r="N969" s="200">
        <f t="shared" si="109"/>
        <v>154.66999999999999</v>
      </c>
      <c r="O969" s="201">
        <f t="shared" si="110"/>
        <v>1316.4</v>
      </c>
    </row>
    <row r="970" spans="2:15" x14ac:dyDescent="0.25">
      <c r="B970" s="209"/>
      <c r="C970" s="210" t="s">
        <v>108</v>
      </c>
      <c r="D970" s="211" t="s">
        <v>326</v>
      </c>
      <c r="E970" s="211" t="s">
        <v>327</v>
      </c>
      <c r="F970" s="209"/>
      <c r="G970" s="209"/>
      <c r="H970" s="209"/>
      <c r="I970" s="212">
        <v>742.59</v>
      </c>
      <c r="J970" s="198"/>
      <c r="K970" s="198">
        <f t="shared" si="106"/>
        <v>0</v>
      </c>
      <c r="L970" s="199">
        <f t="shared" si="107"/>
        <v>0</v>
      </c>
      <c r="M970" s="200">
        <f t="shared" si="108"/>
        <v>0</v>
      </c>
      <c r="N970" s="200">
        <f t="shared" si="109"/>
        <v>0</v>
      </c>
      <c r="O970" s="201">
        <f t="shared" si="110"/>
        <v>0</v>
      </c>
    </row>
    <row r="971" spans="2:15" ht="24" x14ac:dyDescent="0.25">
      <c r="B971" s="191" t="s">
        <v>271</v>
      </c>
      <c r="C971" s="191" t="s">
        <v>113</v>
      </c>
      <c r="D971" s="192" t="s">
        <v>329</v>
      </c>
      <c r="E971" s="193" t="s">
        <v>330</v>
      </c>
      <c r="F971" s="194" t="s">
        <v>65</v>
      </c>
      <c r="G971" s="195">
        <v>6.49</v>
      </c>
      <c r="H971" s="196">
        <v>114.42</v>
      </c>
      <c r="I971" s="197">
        <v>742.59</v>
      </c>
      <c r="J971" s="198"/>
      <c r="K971" s="198">
        <f t="shared" si="106"/>
        <v>114.42</v>
      </c>
      <c r="L971" s="199">
        <f t="shared" si="107"/>
        <v>0</v>
      </c>
      <c r="M971" s="200">
        <f t="shared" si="108"/>
        <v>6.49</v>
      </c>
      <c r="N971" s="200">
        <f t="shared" si="109"/>
        <v>114.42</v>
      </c>
      <c r="O971" s="201">
        <f t="shared" si="110"/>
        <v>742.59</v>
      </c>
    </row>
    <row r="972" spans="2:15" x14ac:dyDescent="0.25">
      <c r="B972" s="20"/>
      <c r="C972" s="20"/>
      <c r="D972" s="20"/>
      <c r="E972" s="20"/>
      <c r="F972" s="20"/>
      <c r="G972" s="20"/>
      <c r="H972" s="20"/>
      <c r="I972" s="229"/>
      <c r="J972" s="20"/>
      <c r="K972" s="20"/>
      <c r="L972" s="20"/>
      <c r="M972" s="20"/>
      <c r="N972" s="20"/>
      <c r="O972" s="20"/>
    </row>
    <row r="973" spans="2:15" x14ac:dyDescent="0.25">
      <c r="C973" s="213"/>
      <c r="D973" s="214" t="s">
        <v>618</v>
      </c>
      <c r="E973" s="215"/>
      <c r="F973" s="215"/>
      <c r="G973" s="216"/>
      <c r="H973" s="215"/>
      <c r="I973" s="217">
        <v>159187.42000000001</v>
      </c>
      <c r="J973" s="218"/>
      <c r="K973" s="217"/>
      <c r="L973" s="219">
        <f>ROUND(SUM(L$908:L971),2)</f>
        <v>-19570.39</v>
      </c>
      <c r="M973" s="218"/>
      <c r="N973" s="217"/>
      <c r="O973" s="219">
        <f>ROUND(SUM(O$908:O971),2)</f>
        <v>139617.04</v>
      </c>
    </row>
    <row r="975" spans="2:15" ht="15.75" x14ac:dyDescent="0.25">
      <c r="B975" s="179" t="s">
        <v>416</v>
      </c>
      <c r="C975" s="20"/>
      <c r="D975" s="20"/>
      <c r="E975" s="20"/>
      <c r="F975" s="20"/>
      <c r="G975" s="20"/>
      <c r="H975" s="20"/>
      <c r="I975" s="180">
        <v>866404.99999999965</v>
      </c>
      <c r="J975" s="20"/>
      <c r="K975" s="20"/>
      <c r="L975" s="20"/>
      <c r="M975" s="20"/>
      <c r="N975" s="20"/>
      <c r="O975" s="20"/>
    </row>
    <row r="976" spans="2:15" ht="15.75" x14ac:dyDescent="0.25">
      <c r="B976" s="185"/>
      <c r="C976" s="186" t="s">
        <v>108</v>
      </c>
      <c r="D976" s="187" t="s">
        <v>109</v>
      </c>
      <c r="E976" s="187" t="s">
        <v>110</v>
      </c>
      <c r="F976" s="185"/>
      <c r="G976" s="185"/>
      <c r="H976" s="185"/>
      <c r="I976" s="188">
        <v>866404.99999999965</v>
      </c>
      <c r="J976" s="185"/>
      <c r="K976" s="185"/>
      <c r="L976" s="185"/>
      <c r="M976" s="185"/>
      <c r="N976" s="185"/>
      <c r="O976" s="185"/>
    </row>
    <row r="977" spans="2:15" x14ac:dyDescent="0.25">
      <c r="B977" s="185"/>
      <c r="C977" s="186" t="s">
        <v>108</v>
      </c>
      <c r="D977" s="189" t="s">
        <v>111</v>
      </c>
      <c r="E977" s="189" t="s">
        <v>112</v>
      </c>
      <c r="F977" s="185"/>
      <c r="G977" s="185"/>
      <c r="H977" s="185"/>
      <c r="I977" s="190">
        <v>342863.9</v>
      </c>
      <c r="J977" s="185"/>
      <c r="K977" s="185"/>
      <c r="L977" s="185"/>
      <c r="M977" s="185"/>
      <c r="N977" s="185"/>
      <c r="O977" s="185"/>
    </row>
    <row r="978" spans="2:15" ht="36" x14ac:dyDescent="0.25">
      <c r="B978" s="191" t="s">
        <v>111</v>
      </c>
      <c r="C978" s="191" t="s">
        <v>113</v>
      </c>
      <c r="D978" s="192" t="s">
        <v>121</v>
      </c>
      <c r="E978" s="193" t="s">
        <v>122</v>
      </c>
      <c r="F978" s="194" t="s">
        <v>46</v>
      </c>
      <c r="G978" s="195">
        <v>141.24</v>
      </c>
      <c r="H978" s="196">
        <v>26.3</v>
      </c>
      <c r="I978" s="197">
        <v>3714.61</v>
      </c>
      <c r="J978" s="198"/>
      <c r="K978" s="198">
        <f t="shared" ref="K978:K1041" si="111">+H978</f>
        <v>26.3</v>
      </c>
      <c r="L978" s="199">
        <f t="shared" ref="L978:L1041" si="112">ROUND(J978*K978,2)</f>
        <v>0</v>
      </c>
      <c r="M978" s="200">
        <f t="shared" ref="M978:M1041" si="113">+G978+J978</f>
        <v>141.24</v>
      </c>
      <c r="N978" s="200">
        <f t="shared" ref="N978:N1041" si="114">+K978</f>
        <v>26.3</v>
      </c>
      <c r="O978" s="201">
        <f t="shared" ref="O978:O1041" si="115">ROUND(M978*N978,2)</f>
        <v>3714.61</v>
      </c>
    </row>
    <row r="979" spans="2:15" ht="36" x14ac:dyDescent="0.25">
      <c r="B979" s="191" t="s">
        <v>114</v>
      </c>
      <c r="C979" s="191" t="s">
        <v>113</v>
      </c>
      <c r="D979" s="192" t="s">
        <v>115</v>
      </c>
      <c r="E979" s="193" t="s">
        <v>116</v>
      </c>
      <c r="F979" s="194" t="s">
        <v>46</v>
      </c>
      <c r="G979" s="195">
        <v>141.24</v>
      </c>
      <c r="H979" s="196">
        <v>40.770000000000003</v>
      </c>
      <c r="I979" s="197">
        <v>5758.35</v>
      </c>
      <c r="J979" s="198"/>
      <c r="K979" s="198">
        <f t="shared" si="111"/>
        <v>40.770000000000003</v>
      </c>
      <c r="L979" s="199">
        <f t="shared" si="112"/>
        <v>0</v>
      </c>
      <c r="M979" s="200">
        <f t="shared" si="113"/>
        <v>141.24</v>
      </c>
      <c r="N979" s="200">
        <f t="shared" si="114"/>
        <v>40.770000000000003</v>
      </c>
      <c r="O979" s="201">
        <f t="shared" si="115"/>
        <v>5758.35</v>
      </c>
    </row>
    <row r="980" spans="2:15" ht="36" x14ac:dyDescent="0.25">
      <c r="B980" s="191" t="s">
        <v>117</v>
      </c>
      <c r="C980" s="191" t="s">
        <v>113</v>
      </c>
      <c r="D980" s="192" t="s">
        <v>124</v>
      </c>
      <c r="E980" s="193" t="s">
        <v>125</v>
      </c>
      <c r="F980" s="194" t="s">
        <v>46</v>
      </c>
      <c r="G980" s="195">
        <v>141.24</v>
      </c>
      <c r="H980" s="196">
        <v>39.46</v>
      </c>
      <c r="I980" s="197">
        <v>5573.33</v>
      </c>
      <c r="J980" s="198"/>
      <c r="K980" s="198">
        <f t="shared" si="111"/>
        <v>39.46</v>
      </c>
      <c r="L980" s="199">
        <f t="shared" si="112"/>
        <v>0</v>
      </c>
      <c r="M980" s="200">
        <f t="shared" si="113"/>
        <v>141.24</v>
      </c>
      <c r="N980" s="200">
        <f t="shared" si="114"/>
        <v>39.46</v>
      </c>
      <c r="O980" s="201">
        <f t="shared" si="115"/>
        <v>5573.33</v>
      </c>
    </row>
    <row r="981" spans="2:15" ht="24" x14ac:dyDescent="0.25">
      <c r="B981" s="191" t="s">
        <v>120</v>
      </c>
      <c r="C981" s="191" t="s">
        <v>113</v>
      </c>
      <c r="D981" s="192" t="s">
        <v>67</v>
      </c>
      <c r="E981" s="193" t="s">
        <v>68</v>
      </c>
      <c r="F981" s="194" t="s">
        <v>46</v>
      </c>
      <c r="G981" s="195">
        <v>218.28</v>
      </c>
      <c r="H981" s="196">
        <v>55.24</v>
      </c>
      <c r="I981" s="197">
        <v>12057.79</v>
      </c>
      <c r="J981" s="198">
        <v>-77.040000000000006</v>
      </c>
      <c r="K981" s="198">
        <f t="shared" si="111"/>
        <v>55.24</v>
      </c>
      <c r="L981" s="199">
        <f t="shared" si="112"/>
        <v>-4255.6899999999996</v>
      </c>
      <c r="M981" s="200">
        <f t="shared" si="113"/>
        <v>141.24</v>
      </c>
      <c r="N981" s="200">
        <f t="shared" si="114"/>
        <v>55.24</v>
      </c>
      <c r="O981" s="201">
        <f t="shared" si="115"/>
        <v>7802.1</v>
      </c>
    </row>
    <row r="982" spans="2:15" ht="48" x14ac:dyDescent="0.25">
      <c r="B982" s="191" t="s">
        <v>123</v>
      </c>
      <c r="C982" s="191" t="s">
        <v>113</v>
      </c>
      <c r="D982" s="192" t="s">
        <v>128</v>
      </c>
      <c r="E982" s="193" t="s">
        <v>129</v>
      </c>
      <c r="F982" s="194" t="s">
        <v>130</v>
      </c>
      <c r="G982" s="195">
        <v>2.2000000000000002</v>
      </c>
      <c r="H982" s="196">
        <v>170.98</v>
      </c>
      <c r="I982" s="197">
        <v>376.16</v>
      </c>
      <c r="J982" s="198"/>
      <c r="K982" s="198">
        <f t="shared" si="111"/>
        <v>170.98</v>
      </c>
      <c r="L982" s="199">
        <f t="shared" si="112"/>
        <v>0</v>
      </c>
      <c r="M982" s="200">
        <f t="shared" si="113"/>
        <v>2.2000000000000002</v>
      </c>
      <c r="N982" s="200">
        <f t="shared" si="114"/>
        <v>170.98</v>
      </c>
      <c r="O982" s="201">
        <f t="shared" si="115"/>
        <v>376.16</v>
      </c>
    </row>
    <row r="983" spans="2:15" ht="24" x14ac:dyDescent="0.25">
      <c r="B983" s="191" t="s">
        <v>126</v>
      </c>
      <c r="C983" s="191" t="s">
        <v>113</v>
      </c>
      <c r="D983" s="192" t="s">
        <v>353</v>
      </c>
      <c r="E983" s="193" t="s">
        <v>354</v>
      </c>
      <c r="F983" s="194" t="s">
        <v>130</v>
      </c>
      <c r="G983" s="195">
        <v>2.2000000000000002</v>
      </c>
      <c r="H983" s="196">
        <v>257.77999999999997</v>
      </c>
      <c r="I983" s="197">
        <v>567.12</v>
      </c>
      <c r="J983" s="198"/>
      <c r="K983" s="198">
        <f t="shared" si="111"/>
        <v>257.77999999999997</v>
      </c>
      <c r="L983" s="199">
        <f t="shared" si="112"/>
        <v>0</v>
      </c>
      <c r="M983" s="200">
        <f t="shared" si="113"/>
        <v>2.2000000000000002</v>
      </c>
      <c r="N983" s="200">
        <f t="shared" si="114"/>
        <v>257.77999999999997</v>
      </c>
      <c r="O983" s="201">
        <f t="shared" si="115"/>
        <v>567.12</v>
      </c>
    </row>
    <row r="984" spans="2:15" ht="48" x14ac:dyDescent="0.25">
      <c r="B984" s="191" t="s">
        <v>127</v>
      </c>
      <c r="C984" s="191" t="s">
        <v>113</v>
      </c>
      <c r="D984" s="192" t="s">
        <v>131</v>
      </c>
      <c r="E984" s="193" t="s">
        <v>132</v>
      </c>
      <c r="F984" s="194" t="s">
        <v>130</v>
      </c>
      <c r="G984" s="195">
        <v>1.1000000000000001</v>
      </c>
      <c r="H984" s="196">
        <v>147.30000000000001</v>
      </c>
      <c r="I984" s="197">
        <v>162.03</v>
      </c>
      <c r="J984" s="198"/>
      <c r="K984" s="198">
        <f t="shared" si="111"/>
        <v>147.30000000000001</v>
      </c>
      <c r="L984" s="199">
        <f t="shared" si="112"/>
        <v>0</v>
      </c>
      <c r="M984" s="200">
        <f t="shared" si="113"/>
        <v>1.1000000000000001</v>
      </c>
      <c r="N984" s="200">
        <f t="shared" si="114"/>
        <v>147.30000000000001</v>
      </c>
      <c r="O984" s="201">
        <f t="shared" si="115"/>
        <v>162.03</v>
      </c>
    </row>
    <row r="985" spans="2:15" ht="24" x14ac:dyDescent="0.25">
      <c r="B985" s="191" t="s">
        <v>66</v>
      </c>
      <c r="C985" s="191" t="s">
        <v>113</v>
      </c>
      <c r="D985" s="192" t="s">
        <v>134</v>
      </c>
      <c r="E985" s="193" t="s">
        <v>135</v>
      </c>
      <c r="F985" s="194" t="s">
        <v>81</v>
      </c>
      <c r="G985" s="195">
        <v>16.559999999999999</v>
      </c>
      <c r="H985" s="196">
        <v>257.77999999999997</v>
      </c>
      <c r="I985" s="197">
        <v>4268.84</v>
      </c>
      <c r="J985" s="198"/>
      <c r="K985" s="198">
        <f t="shared" si="111"/>
        <v>257.77999999999997</v>
      </c>
      <c r="L985" s="199">
        <f t="shared" si="112"/>
        <v>0</v>
      </c>
      <c r="M985" s="200">
        <f t="shared" si="113"/>
        <v>16.559999999999999</v>
      </c>
      <c r="N985" s="200">
        <f t="shared" si="114"/>
        <v>257.77999999999997</v>
      </c>
      <c r="O985" s="201">
        <f t="shared" si="115"/>
        <v>4268.84</v>
      </c>
    </row>
    <row r="986" spans="2:15" ht="24" x14ac:dyDescent="0.25">
      <c r="B986" s="191" t="s">
        <v>133</v>
      </c>
      <c r="C986" s="191" t="s">
        <v>113</v>
      </c>
      <c r="D986" s="192" t="s">
        <v>137</v>
      </c>
      <c r="E986" s="193" t="s">
        <v>138</v>
      </c>
      <c r="F986" s="194" t="s">
        <v>81</v>
      </c>
      <c r="G986" s="195">
        <v>74.510000000000005</v>
      </c>
      <c r="H986" s="196">
        <v>234.11</v>
      </c>
      <c r="I986" s="197">
        <v>17443.54</v>
      </c>
      <c r="J986" s="198"/>
      <c r="K986" s="198">
        <f t="shared" si="111"/>
        <v>234.11</v>
      </c>
      <c r="L986" s="199">
        <f t="shared" si="112"/>
        <v>0</v>
      </c>
      <c r="M986" s="200">
        <f t="shared" si="113"/>
        <v>74.510000000000005</v>
      </c>
      <c r="N986" s="200">
        <f t="shared" si="114"/>
        <v>234.11</v>
      </c>
      <c r="O986" s="201">
        <f t="shared" si="115"/>
        <v>17443.54</v>
      </c>
    </row>
    <row r="987" spans="2:15" ht="24" x14ac:dyDescent="0.25">
      <c r="B987" s="191" t="s">
        <v>136</v>
      </c>
      <c r="C987" s="191" t="s">
        <v>113</v>
      </c>
      <c r="D987" s="192" t="s">
        <v>140</v>
      </c>
      <c r="E987" s="193" t="s">
        <v>141</v>
      </c>
      <c r="F987" s="194" t="s">
        <v>81</v>
      </c>
      <c r="G987" s="195">
        <v>103.49</v>
      </c>
      <c r="H987" s="196">
        <v>257.77999999999997</v>
      </c>
      <c r="I987" s="197">
        <v>26677.65</v>
      </c>
      <c r="J987" s="198"/>
      <c r="K987" s="198">
        <f t="shared" si="111"/>
        <v>257.77999999999997</v>
      </c>
      <c r="L987" s="199">
        <f t="shared" si="112"/>
        <v>0</v>
      </c>
      <c r="M987" s="200">
        <f t="shared" si="113"/>
        <v>103.49</v>
      </c>
      <c r="N987" s="200">
        <f t="shared" si="114"/>
        <v>257.77999999999997</v>
      </c>
      <c r="O987" s="201">
        <f t="shared" si="115"/>
        <v>26677.65</v>
      </c>
    </row>
    <row r="988" spans="2:15" ht="24" x14ac:dyDescent="0.25">
      <c r="B988" s="191" t="s">
        <v>139</v>
      </c>
      <c r="C988" s="191" t="s">
        <v>113</v>
      </c>
      <c r="D988" s="192" t="s">
        <v>142</v>
      </c>
      <c r="E988" s="193" t="s">
        <v>143</v>
      </c>
      <c r="F988" s="194" t="s">
        <v>81</v>
      </c>
      <c r="G988" s="195">
        <v>28.98</v>
      </c>
      <c r="H988" s="196">
        <v>315.64999999999998</v>
      </c>
      <c r="I988" s="197">
        <v>9147.5400000000009</v>
      </c>
      <c r="J988" s="198"/>
      <c r="K988" s="198">
        <f t="shared" si="111"/>
        <v>315.64999999999998</v>
      </c>
      <c r="L988" s="199">
        <f t="shared" si="112"/>
        <v>0</v>
      </c>
      <c r="M988" s="200">
        <f t="shared" si="113"/>
        <v>28.98</v>
      </c>
      <c r="N988" s="200">
        <f t="shared" si="114"/>
        <v>315.64999999999998</v>
      </c>
      <c r="O988" s="201">
        <f t="shared" si="115"/>
        <v>9147.5400000000009</v>
      </c>
    </row>
    <row r="989" spans="2:15" ht="24" x14ac:dyDescent="0.25">
      <c r="B989" s="191" t="s">
        <v>78</v>
      </c>
      <c r="C989" s="191" t="s">
        <v>113</v>
      </c>
      <c r="D989" s="192" t="s">
        <v>145</v>
      </c>
      <c r="E989" s="193" t="s">
        <v>146</v>
      </c>
      <c r="F989" s="194" t="s">
        <v>46</v>
      </c>
      <c r="G989" s="195">
        <v>517.88</v>
      </c>
      <c r="H989" s="196">
        <v>69.709999999999994</v>
      </c>
      <c r="I989" s="197">
        <v>36101.410000000003</v>
      </c>
      <c r="J989" s="198"/>
      <c r="K989" s="198">
        <f t="shared" si="111"/>
        <v>69.709999999999994</v>
      </c>
      <c r="L989" s="199">
        <f t="shared" si="112"/>
        <v>0</v>
      </c>
      <c r="M989" s="200">
        <f t="shared" si="113"/>
        <v>517.88</v>
      </c>
      <c r="N989" s="200">
        <f t="shared" si="114"/>
        <v>69.709999999999994</v>
      </c>
      <c r="O989" s="201">
        <f t="shared" si="115"/>
        <v>36101.410000000003</v>
      </c>
    </row>
    <row r="990" spans="2:15" ht="24" x14ac:dyDescent="0.25">
      <c r="B990" s="191" t="s">
        <v>144</v>
      </c>
      <c r="C990" s="191" t="s">
        <v>113</v>
      </c>
      <c r="D990" s="192" t="s">
        <v>148</v>
      </c>
      <c r="E990" s="193" t="s">
        <v>149</v>
      </c>
      <c r="F990" s="194" t="s">
        <v>46</v>
      </c>
      <c r="G990" s="195">
        <v>517.88</v>
      </c>
      <c r="H990" s="196">
        <v>80.23</v>
      </c>
      <c r="I990" s="197">
        <v>41549.51</v>
      </c>
      <c r="J990" s="198"/>
      <c r="K990" s="198">
        <f t="shared" si="111"/>
        <v>80.23</v>
      </c>
      <c r="L990" s="199">
        <f t="shared" si="112"/>
        <v>0</v>
      </c>
      <c r="M990" s="200">
        <f t="shared" si="113"/>
        <v>517.88</v>
      </c>
      <c r="N990" s="200">
        <f t="shared" si="114"/>
        <v>80.23</v>
      </c>
      <c r="O990" s="201">
        <f t="shared" si="115"/>
        <v>41549.51</v>
      </c>
    </row>
    <row r="991" spans="2:15" ht="36" x14ac:dyDescent="0.25">
      <c r="B991" s="191" t="s">
        <v>147</v>
      </c>
      <c r="C991" s="191" t="s">
        <v>113</v>
      </c>
      <c r="D991" s="192" t="s">
        <v>151</v>
      </c>
      <c r="E991" s="193" t="s">
        <v>152</v>
      </c>
      <c r="F991" s="194" t="s">
        <v>81</v>
      </c>
      <c r="G991" s="195">
        <v>124.194</v>
      </c>
      <c r="H991" s="196">
        <v>13.15</v>
      </c>
      <c r="I991" s="197">
        <v>1633.15</v>
      </c>
      <c r="J991" s="198"/>
      <c r="K991" s="198">
        <f t="shared" si="111"/>
        <v>13.15</v>
      </c>
      <c r="L991" s="199">
        <f t="shared" si="112"/>
        <v>0</v>
      </c>
      <c r="M991" s="200">
        <f t="shared" si="113"/>
        <v>124.194</v>
      </c>
      <c r="N991" s="200">
        <f t="shared" si="114"/>
        <v>13.15</v>
      </c>
      <c r="O991" s="201">
        <f t="shared" si="115"/>
        <v>1633.15</v>
      </c>
    </row>
    <row r="992" spans="2:15" ht="36" x14ac:dyDescent="0.25">
      <c r="B992" s="191" t="s">
        <v>150</v>
      </c>
      <c r="C992" s="191" t="s">
        <v>113</v>
      </c>
      <c r="D992" s="192" t="s">
        <v>154</v>
      </c>
      <c r="E992" s="193" t="s">
        <v>155</v>
      </c>
      <c r="F992" s="194" t="s">
        <v>81</v>
      </c>
      <c r="G992" s="195">
        <v>348.58</v>
      </c>
      <c r="H992" s="196">
        <v>187.17</v>
      </c>
      <c r="I992" s="197">
        <v>65243.72</v>
      </c>
      <c r="J992" s="198"/>
      <c r="K992" s="198">
        <f t="shared" si="111"/>
        <v>187.17</v>
      </c>
      <c r="L992" s="199">
        <f t="shared" si="112"/>
        <v>0</v>
      </c>
      <c r="M992" s="200">
        <f t="shared" si="113"/>
        <v>348.58</v>
      </c>
      <c r="N992" s="200">
        <f t="shared" si="114"/>
        <v>187.17</v>
      </c>
      <c r="O992" s="201">
        <f t="shared" si="115"/>
        <v>65243.72</v>
      </c>
    </row>
    <row r="993" spans="2:15" ht="24" x14ac:dyDescent="0.25">
      <c r="B993" s="191" t="s">
        <v>153</v>
      </c>
      <c r="C993" s="191" t="s">
        <v>113</v>
      </c>
      <c r="D993" s="192" t="s">
        <v>157</v>
      </c>
      <c r="E993" s="193" t="s">
        <v>158</v>
      </c>
      <c r="F993" s="194" t="s">
        <v>81</v>
      </c>
      <c r="G993" s="195">
        <v>206.99</v>
      </c>
      <c r="H993" s="196">
        <v>44.72</v>
      </c>
      <c r="I993" s="197">
        <v>9256.59</v>
      </c>
      <c r="J993" s="198"/>
      <c r="K993" s="198">
        <f t="shared" si="111"/>
        <v>44.72</v>
      </c>
      <c r="L993" s="199">
        <f t="shared" si="112"/>
        <v>0</v>
      </c>
      <c r="M993" s="200">
        <f t="shared" si="113"/>
        <v>206.99</v>
      </c>
      <c r="N993" s="200">
        <f t="shared" si="114"/>
        <v>44.72</v>
      </c>
      <c r="O993" s="201">
        <f t="shared" si="115"/>
        <v>9256.59</v>
      </c>
    </row>
    <row r="994" spans="2:15" ht="36" x14ac:dyDescent="0.25">
      <c r="B994" s="191" t="s">
        <v>156</v>
      </c>
      <c r="C994" s="191" t="s">
        <v>113</v>
      </c>
      <c r="D994" s="192" t="s">
        <v>160</v>
      </c>
      <c r="E994" s="193" t="s">
        <v>161</v>
      </c>
      <c r="F994" s="194" t="s">
        <v>81</v>
      </c>
      <c r="G994" s="195">
        <v>65.400000000000006</v>
      </c>
      <c r="H994" s="196">
        <v>247.39</v>
      </c>
      <c r="I994" s="197">
        <v>16179.31</v>
      </c>
      <c r="J994" s="198"/>
      <c r="K994" s="198">
        <f t="shared" si="111"/>
        <v>247.39</v>
      </c>
      <c r="L994" s="199">
        <f t="shared" si="112"/>
        <v>0</v>
      </c>
      <c r="M994" s="200">
        <f t="shared" si="113"/>
        <v>65.400000000000006</v>
      </c>
      <c r="N994" s="200">
        <f t="shared" si="114"/>
        <v>247.39</v>
      </c>
      <c r="O994" s="201">
        <f t="shared" si="115"/>
        <v>16179.31</v>
      </c>
    </row>
    <row r="995" spans="2:15" x14ac:dyDescent="0.25">
      <c r="B995" s="191" t="s">
        <v>159</v>
      </c>
      <c r="C995" s="191" t="s">
        <v>113</v>
      </c>
      <c r="D995" s="192" t="s">
        <v>163</v>
      </c>
      <c r="E995" s="193" t="s">
        <v>164</v>
      </c>
      <c r="F995" s="194" t="s">
        <v>81</v>
      </c>
      <c r="G995" s="195">
        <v>65.400000000000006</v>
      </c>
      <c r="H995" s="196">
        <v>11.84</v>
      </c>
      <c r="I995" s="197">
        <v>774.34</v>
      </c>
      <c r="J995" s="198"/>
      <c r="K995" s="198">
        <f t="shared" si="111"/>
        <v>11.84</v>
      </c>
      <c r="L995" s="199">
        <f t="shared" si="112"/>
        <v>0</v>
      </c>
      <c r="M995" s="200">
        <f t="shared" si="113"/>
        <v>65.400000000000006</v>
      </c>
      <c r="N995" s="200">
        <f t="shared" si="114"/>
        <v>11.84</v>
      </c>
      <c r="O995" s="201">
        <f t="shared" si="115"/>
        <v>774.34</v>
      </c>
    </row>
    <row r="996" spans="2:15" ht="24" x14ac:dyDescent="0.25">
      <c r="B996" s="191" t="s">
        <v>162</v>
      </c>
      <c r="C996" s="191" t="s">
        <v>113</v>
      </c>
      <c r="D996" s="192" t="s">
        <v>166</v>
      </c>
      <c r="E996" s="193" t="s">
        <v>167</v>
      </c>
      <c r="F996" s="194" t="s">
        <v>65</v>
      </c>
      <c r="G996" s="195">
        <v>104.51900000000001</v>
      </c>
      <c r="H996" s="196">
        <v>116</v>
      </c>
      <c r="I996" s="197">
        <v>12124.2</v>
      </c>
      <c r="J996" s="198"/>
      <c r="K996" s="198">
        <f t="shared" si="111"/>
        <v>116</v>
      </c>
      <c r="L996" s="199">
        <f t="shared" si="112"/>
        <v>0</v>
      </c>
      <c r="M996" s="200">
        <f t="shared" si="113"/>
        <v>104.51900000000001</v>
      </c>
      <c r="N996" s="200">
        <f t="shared" si="114"/>
        <v>116</v>
      </c>
      <c r="O996" s="201">
        <f t="shared" si="115"/>
        <v>12124.2</v>
      </c>
    </row>
    <row r="997" spans="2:15" ht="24" x14ac:dyDescent="0.25">
      <c r="B997" s="191" t="s">
        <v>165</v>
      </c>
      <c r="C997" s="191" t="s">
        <v>113</v>
      </c>
      <c r="D997" s="192" t="s">
        <v>169</v>
      </c>
      <c r="E997" s="193" t="s">
        <v>170</v>
      </c>
      <c r="F997" s="194" t="s">
        <v>81</v>
      </c>
      <c r="G997" s="195">
        <v>141.59</v>
      </c>
      <c r="H997" s="196">
        <v>286.72000000000003</v>
      </c>
      <c r="I997" s="197">
        <v>40596.68</v>
      </c>
      <c r="J997" s="198"/>
      <c r="K997" s="198">
        <f t="shared" si="111"/>
        <v>286.72000000000003</v>
      </c>
      <c r="L997" s="199">
        <f t="shared" si="112"/>
        <v>0</v>
      </c>
      <c r="M997" s="200">
        <f t="shared" si="113"/>
        <v>141.59</v>
      </c>
      <c r="N997" s="200">
        <f t="shared" si="114"/>
        <v>286.72000000000003</v>
      </c>
      <c r="O997" s="201">
        <f t="shared" si="115"/>
        <v>40596.68</v>
      </c>
    </row>
    <row r="998" spans="2:15" ht="36" x14ac:dyDescent="0.25">
      <c r="B998" s="191" t="s">
        <v>168</v>
      </c>
      <c r="C998" s="191" t="s">
        <v>113</v>
      </c>
      <c r="D998" s="192" t="s">
        <v>172</v>
      </c>
      <c r="E998" s="193" t="s">
        <v>173</v>
      </c>
      <c r="F998" s="194" t="s">
        <v>81</v>
      </c>
      <c r="G998" s="195">
        <v>50.87</v>
      </c>
      <c r="H998" s="196">
        <v>318.27999999999997</v>
      </c>
      <c r="I998" s="197">
        <v>16190.9</v>
      </c>
      <c r="J998" s="198"/>
      <c r="K998" s="198">
        <f t="shared" si="111"/>
        <v>318.27999999999997</v>
      </c>
      <c r="L998" s="199">
        <f t="shared" si="112"/>
        <v>0</v>
      </c>
      <c r="M998" s="200">
        <f t="shared" si="113"/>
        <v>50.87</v>
      </c>
      <c r="N998" s="200">
        <f t="shared" si="114"/>
        <v>318.27999999999997</v>
      </c>
      <c r="O998" s="201">
        <f t="shared" si="115"/>
        <v>16190.9</v>
      </c>
    </row>
    <row r="999" spans="2:15" x14ac:dyDescent="0.25">
      <c r="B999" s="202" t="s">
        <v>171</v>
      </c>
      <c r="C999" s="202" t="s">
        <v>175</v>
      </c>
      <c r="D999" s="203" t="s">
        <v>176</v>
      </c>
      <c r="E999" s="204" t="s">
        <v>177</v>
      </c>
      <c r="F999" s="205" t="s">
        <v>65</v>
      </c>
      <c r="G999" s="206">
        <v>91.566000000000003</v>
      </c>
      <c r="H999" s="207">
        <v>190.76</v>
      </c>
      <c r="I999" s="208">
        <v>17467.13</v>
      </c>
      <c r="J999" s="198"/>
      <c r="K999" s="198">
        <f t="shared" si="111"/>
        <v>190.76</v>
      </c>
      <c r="L999" s="199">
        <f t="shared" si="112"/>
        <v>0</v>
      </c>
      <c r="M999" s="200">
        <f t="shared" si="113"/>
        <v>91.566000000000003</v>
      </c>
      <c r="N999" s="200">
        <f t="shared" si="114"/>
        <v>190.76</v>
      </c>
      <c r="O999" s="201">
        <f t="shared" si="115"/>
        <v>17467.13</v>
      </c>
    </row>
    <row r="1000" spans="2:15" x14ac:dyDescent="0.25">
      <c r="B1000" s="209"/>
      <c r="C1000" s="210" t="s">
        <v>108</v>
      </c>
      <c r="D1000" s="211" t="s">
        <v>117</v>
      </c>
      <c r="E1000" s="211" t="s">
        <v>178</v>
      </c>
      <c r="F1000" s="209"/>
      <c r="G1000" s="209"/>
      <c r="H1000" s="209"/>
      <c r="I1000" s="212">
        <v>4221.79</v>
      </c>
      <c r="J1000" s="198"/>
      <c r="K1000" s="198">
        <f t="shared" si="111"/>
        <v>0</v>
      </c>
      <c r="L1000" s="199">
        <f t="shared" si="112"/>
        <v>0</v>
      </c>
      <c r="M1000" s="200">
        <f t="shared" si="113"/>
        <v>0</v>
      </c>
      <c r="N1000" s="200">
        <f t="shared" si="114"/>
        <v>0</v>
      </c>
      <c r="O1000" s="201">
        <f t="shared" si="115"/>
        <v>0</v>
      </c>
    </row>
    <row r="1001" spans="2:15" x14ac:dyDescent="0.25">
      <c r="B1001" s="191" t="s">
        <v>174</v>
      </c>
      <c r="C1001" s="191" t="s">
        <v>113</v>
      </c>
      <c r="D1001" s="192" t="s">
        <v>180</v>
      </c>
      <c r="E1001" s="193" t="s">
        <v>181</v>
      </c>
      <c r="F1001" s="194" t="s">
        <v>130</v>
      </c>
      <c r="G1001" s="195">
        <v>128.4</v>
      </c>
      <c r="H1001" s="196">
        <v>32.880000000000003</v>
      </c>
      <c r="I1001" s="197">
        <v>4221.79</v>
      </c>
      <c r="J1001" s="198"/>
      <c r="K1001" s="198">
        <f t="shared" si="111"/>
        <v>32.880000000000003</v>
      </c>
      <c r="L1001" s="199">
        <f t="shared" si="112"/>
        <v>0</v>
      </c>
      <c r="M1001" s="200">
        <f t="shared" si="113"/>
        <v>128.4</v>
      </c>
      <c r="N1001" s="200">
        <f t="shared" si="114"/>
        <v>32.880000000000003</v>
      </c>
      <c r="O1001" s="201">
        <f t="shared" si="115"/>
        <v>4221.79</v>
      </c>
    </row>
    <row r="1002" spans="2:15" x14ac:dyDescent="0.25">
      <c r="B1002" s="209"/>
      <c r="C1002" s="210" t="s">
        <v>108</v>
      </c>
      <c r="D1002" s="211" t="s">
        <v>120</v>
      </c>
      <c r="E1002" s="211" t="s">
        <v>182</v>
      </c>
      <c r="F1002" s="209"/>
      <c r="G1002" s="209"/>
      <c r="H1002" s="209"/>
      <c r="I1002" s="212">
        <v>9584.94</v>
      </c>
      <c r="J1002" s="198"/>
      <c r="K1002" s="198">
        <f t="shared" si="111"/>
        <v>0</v>
      </c>
      <c r="L1002" s="199">
        <f t="shared" si="112"/>
        <v>0</v>
      </c>
      <c r="M1002" s="200">
        <f t="shared" si="113"/>
        <v>0</v>
      </c>
      <c r="N1002" s="200">
        <f t="shared" si="114"/>
        <v>0</v>
      </c>
      <c r="O1002" s="201">
        <f t="shared" si="115"/>
        <v>0</v>
      </c>
    </row>
    <row r="1003" spans="2:15" ht="24" x14ac:dyDescent="0.25">
      <c r="B1003" s="191" t="s">
        <v>179</v>
      </c>
      <c r="C1003" s="191" t="s">
        <v>113</v>
      </c>
      <c r="D1003" s="192" t="s">
        <v>417</v>
      </c>
      <c r="E1003" s="193" t="s">
        <v>418</v>
      </c>
      <c r="F1003" s="194" t="s">
        <v>81</v>
      </c>
      <c r="G1003" s="195">
        <v>14.12</v>
      </c>
      <c r="H1003" s="196">
        <v>678.82</v>
      </c>
      <c r="I1003" s="197">
        <v>9584.94</v>
      </c>
      <c r="J1003" s="198"/>
      <c r="K1003" s="198">
        <f t="shared" si="111"/>
        <v>678.82</v>
      </c>
      <c r="L1003" s="199">
        <f t="shared" si="112"/>
        <v>0</v>
      </c>
      <c r="M1003" s="200">
        <f t="shared" si="113"/>
        <v>14.12</v>
      </c>
      <c r="N1003" s="200">
        <f t="shared" si="114"/>
        <v>678.82</v>
      </c>
      <c r="O1003" s="201">
        <f t="shared" si="115"/>
        <v>9584.94</v>
      </c>
    </row>
    <row r="1004" spans="2:15" x14ac:dyDescent="0.25">
      <c r="B1004" s="209"/>
      <c r="C1004" s="210" t="s">
        <v>108</v>
      </c>
      <c r="D1004" s="211" t="s">
        <v>123</v>
      </c>
      <c r="E1004" s="211" t="s">
        <v>43</v>
      </c>
      <c r="F1004" s="209"/>
      <c r="G1004" s="209"/>
      <c r="H1004" s="209"/>
      <c r="I1004" s="212">
        <v>220270.45</v>
      </c>
      <c r="J1004" s="198"/>
      <c r="K1004" s="198">
        <f t="shared" si="111"/>
        <v>0</v>
      </c>
      <c r="L1004" s="199">
        <f t="shared" si="112"/>
        <v>0</v>
      </c>
      <c r="M1004" s="200">
        <f t="shared" si="113"/>
        <v>0</v>
      </c>
      <c r="N1004" s="200">
        <f t="shared" si="114"/>
        <v>0</v>
      </c>
      <c r="O1004" s="201">
        <f t="shared" si="115"/>
        <v>0</v>
      </c>
    </row>
    <row r="1005" spans="2:15" ht="24" x14ac:dyDescent="0.25">
      <c r="B1005" s="191" t="s">
        <v>322</v>
      </c>
      <c r="C1005" s="191" t="s">
        <v>113</v>
      </c>
      <c r="D1005" s="192" t="s">
        <v>202</v>
      </c>
      <c r="E1005" s="193" t="s">
        <v>203</v>
      </c>
      <c r="F1005" s="194" t="s">
        <v>46</v>
      </c>
      <c r="G1005" s="195">
        <v>141.24</v>
      </c>
      <c r="H1005" s="196">
        <v>319.88</v>
      </c>
      <c r="I1005" s="197">
        <v>45179.85</v>
      </c>
      <c r="J1005" s="198"/>
      <c r="K1005" s="198">
        <f t="shared" si="111"/>
        <v>319.88</v>
      </c>
      <c r="L1005" s="199">
        <f t="shared" si="112"/>
        <v>0</v>
      </c>
      <c r="M1005" s="200">
        <f t="shared" si="113"/>
        <v>141.24</v>
      </c>
      <c r="N1005" s="200">
        <f t="shared" si="114"/>
        <v>319.88</v>
      </c>
      <c r="O1005" s="201">
        <f t="shared" si="115"/>
        <v>45179.85</v>
      </c>
    </row>
    <row r="1006" spans="2:15" x14ac:dyDescent="0.25">
      <c r="B1006" s="191" t="s">
        <v>183</v>
      </c>
      <c r="C1006" s="191" t="s">
        <v>113</v>
      </c>
      <c r="D1006" s="192" t="s">
        <v>208</v>
      </c>
      <c r="E1006" s="193" t="s">
        <v>209</v>
      </c>
      <c r="F1006" s="194" t="s">
        <v>46</v>
      </c>
      <c r="G1006" s="195">
        <v>141.24</v>
      </c>
      <c r="H1006" s="196">
        <v>155.66999999999999</v>
      </c>
      <c r="I1006" s="197">
        <v>21986.83</v>
      </c>
      <c r="J1006" s="198"/>
      <c r="K1006" s="198">
        <f t="shared" si="111"/>
        <v>155.66999999999999</v>
      </c>
      <c r="L1006" s="199">
        <f t="shared" si="112"/>
        <v>0</v>
      </c>
      <c r="M1006" s="200">
        <f t="shared" si="113"/>
        <v>141.24</v>
      </c>
      <c r="N1006" s="200">
        <f t="shared" si="114"/>
        <v>155.66999999999999</v>
      </c>
      <c r="O1006" s="201">
        <f t="shared" si="115"/>
        <v>21986.83</v>
      </c>
    </row>
    <row r="1007" spans="2:15" x14ac:dyDescent="0.25">
      <c r="B1007" s="191" t="s">
        <v>186</v>
      </c>
      <c r="C1007" s="191" t="s">
        <v>113</v>
      </c>
      <c r="D1007" s="192" t="s">
        <v>212</v>
      </c>
      <c r="E1007" s="193" t="s">
        <v>213</v>
      </c>
      <c r="F1007" s="194" t="s">
        <v>46</v>
      </c>
      <c r="G1007" s="195">
        <v>218.28</v>
      </c>
      <c r="H1007" s="196">
        <v>18.04</v>
      </c>
      <c r="I1007" s="197">
        <v>3937.77</v>
      </c>
      <c r="J1007" s="198">
        <v>-218.28</v>
      </c>
      <c r="K1007" s="198">
        <f t="shared" si="111"/>
        <v>18.04</v>
      </c>
      <c r="L1007" s="199">
        <f t="shared" si="112"/>
        <v>-3937.77</v>
      </c>
      <c r="M1007" s="200">
        <f t="shared" si="113"/>
        <v>0</v>
      </c>
      <c r="N1007" s="200">
        <f t="shared" si="114"/>
        <v>18.04</v>
      </c>
      <c r="O1007" s="201">
        <f t="shared" si="115"/>
        <v>0</v>
      </c>
    </row>
    <row r="1008" spans="2:15" ht="24" x14ac:dyDescent="0.25">
      <c r="B1008" s="191" t="s">
        <v>189</v>
      </c>
      <c r="C1008" s="191" t="s">
        <v>113</v>
      </c>
      <c r="D1008" s="192" t="s">
        <v>73</v>
      </c>
      <c r="E1008" s="193" t="s">
        <v>74</v>
      </c>
      <c r="F1008" s="194" t="s">
        <v>46</v>
      </c>
      <c r="G1008" s="195">
        <v>218.28</v>
      </c>
      <c r="H1008" s="196">
        <v>396.71</v>
      </c>
      <c r="I1008" s="197">
        <v>86593.86</v>
      </c>
      <c r="J1008" s="198">
        <v>-218.28</v>
      </c>
      <c r="K1008" s="198">
        <f t="shared" si="111"/>
        <v>396.71</v>
      </c>
      <c r="L1008" s="199">
        <f t="shared" si="112"/>
        <v>-86593.86</v>
      </c>
      <c r="M1008" s="200">
        <f t="shared" si="113"/>
        <v>0</v>
      </c>
      <c r="N1008" s="200">
        <f t="shared" si="114"/>
        <v>396.71</v>
      </c>
      <c r="O1008" s="201">
        <f t="shared" si="115"/>
        <v>0</v>
      </c>
    </row>
    <row r="1009" spans="2:15" ht="24" x14ac:dyDescent="0.25">
      <c r="B1009" s="191" t="s">
        <v>192</v>
      </c>
      <c r="C1009" s="191" t="s">
        <v>113</v>
      </c>
      <c r="D1009" s="192" t="s">
        <v>216</v>
      </c>
      <c r="E1009" s="193" t="s">
        <v>217</v>
      </c>
      <c r="F1009" s="194" t="s">
        <v>46</v>
      </c>
      <c r="G1009" s="195">
        <v>141.24</v>
      </c>
      <c r="H1009" s="196">
        <v>443.02</v>
      </c>
      <c r="I1009" s="197">
        <v>62572.14</v>
      </c>
      <c r="J1009" s="198">
        <v>-141.24</v>
      </c>
      <c r="K1009" s="198">
        <f t="shared" si="111"/>
        <v>443.02</v>
      </c>
      <c r="L1009" s="199">
        <f t="shared" si="112"/>
        <v>-62572.14</v>
      </c>
      <c r="M1009" s="200">
        <f t="shared" si="113"/>
        <v>0</v>
      </c>
      <c r="N1009" s="200">
        <f t="shared" si="114"/>
        <v>443.02</v>
      </c>
      <c r="O1009" s="201">
        <f t="shared" si="115"/>
        <v>0</v>
      </c>
    </row>
    <row r="1010" spans="2:15" x14ac:dyDescent="0.25">
      <c r="B1010" s="209"/>
      <c r="C1010" s="210" t="s">
        <v>108</v>
      </c>
      <c r="D1010" s="211" t="s">
        <v>66</v>
      </c>
      <c r="E1010" s="211" t="s">
        <v>220</v>
      </c>
      <c r="F1010" s="209"/>
      <c r="G1010" s="209"/>
      <c r="H1010" s="209"/>
      <c r="I1010" s="212">
        <v>155314.41</v>
      </c>
      <c r="J1010" s="198"/>
      <c r="K1010" s="198">
        <f t="shared" si="111"/>
        <v>0</v>
      </c>
      <c r="L1010" s="199">
        <f t="shared" si="112"/>
        <v>0</v>
      </c>
      <c r="M1010" s="200">
        <f t="shared" si="113"/>
        <v>0</v>
      </c>
      <c r="N1010" s="200">
        <f t="shared" si="114"/>
        <v>0</v>
      </c>
      <c r="O1010" s="201">
        <f t="shared" si="115"/>
        <v>0</v>
      </c>
    </row>
    <row r="1011" spans="2:15" ht="24" x14ac:dyDescent="0.25">
      <c r="B1011" s="191" t="s">
        <v>195</v>
      </c>
      <c r="C1011" s="191" t="s">
        <v>113</v>
      </c>
      <c r="D1011" s="192" t="s">
        <v>419</v>
      </c>
      <c r="E1011" s="193" t="s">
        <v>420</v>
      </c>
      <c r="F1011" s="194" t="s">
        <v>53</v>
      </c>
      <c r="G1011" s="195">
        <v>1</v>
      </c>
      <c r="H1011" s="196">
        <v>255.15</v>
      </c>
      <c r="I1011" s="197">
        <v>255.15</v>
      </c>
      <c r="J1011" s="198"/>
      <c r="K1011" s="198">
        <f t="shared" si="111"/>
        <v>255.15</v>
      </c>
      <c r="L1011" s="199">
        <f t="shared" si="112"/>
        <v>0</v>
      </c>
      <c r="M1011" s="200">
        <f t="shared" si="113"/>
        <v>1</v>
      </c>
      <c r="N1011" s="200">
        <f t="shared" si="114"/>
        <v>255.15</v>
      </c>
      <c r="O1011" s="201">
        <f t="shared" si="115"/>
        <v>255.15</v>
      </c>
    </row>
    <row r="1012" spans="2:15" x14ac:dyDescent="0.25">
      <c r="B1012" s="202" t="s">
        <v>198</v>
      </c>
      <c r="C1012" s="202" t="s">
        <v>175</v>
      </c>
      <c r="D1012" s="203" t="s">
        <v>421</v>
      </c>
      <c r="E1012" s="204" t="s">
        <v>422</v>
      </c>
      <c r="F1012" s="205" t="s">
        <v>53</v>
      </c>
      <c r="G1012" s="206">
        <v>1</v>
      </c>
      <c r="H1012" s="207">
        <v>3026.32</v>
      </c>
      <c r="I1012" s="208">
        <v>3026.32</v>
      </c>
      <c r="J1012" s="198"/>
      <c r="K1012" s="198">
        <f t="shared" si="111"/>
        <v>3026.32</v>
      </c>
      <c r="L1012" s="199">
        <f t="shared" si="112"/>
        <v>0</v>
      </c>
      <c r="M1012" s="200">
        <f t="shared" si="113"/>
        <v>1</v>
      </c>
      <c r="N1012" s="200">
        <f t="shared" si="114"/>
        <v>3026.32</v>
      </c>
      <c r="O1012" s="201">
        <f t="shared" si="115"/>
        <v>3026.32</v>
      </c>
    </row>
    <row r="1013" spans="2:15" ht="24" x14ac:dyDescent="0.25">
      <c r="B1013" s="191" t="s">
        <v>201</v>
      </c>
      <c r="C1013" s="191" t="s">
        <v>113</v>
      </c>
      <c r="D1013" s="192" t="s">
        <v>423</v>
      </c>
      <c r="E1013" s="193" t="s">
        <v>424</v>
      </c>
      <c r="F1013" s="194" t="s">
        <v>130</v>
      </c>
      <c r="G1013" s="195">
        <v>128.4</v>
      </c>
      <c r="H1013" s="196">
        <v>76.28</v>
      </c>
      <c r="I1013" s="197">
        <v>9794.35</v>
      </c>
      <c r="J1013" s="198"/>
      <c r="K1013" s="198">
        <f t="shared" si="111"/>
        <v>76.28</v>
      </c>
      <c r="L1013" s="199">
        <f t="shared" si="112"/>
        <v>0</v>
      </c>
      <c r="M1013" s="200">
        <f t="shared" si="113"/>
        <v>128.4</v>
      </c>
      <c r="N1013" s="200">
        <f t="shared" si="114"/>
        <v>76.28</v>
      </c>
      <c r="O1013" s="201">
        <f t="shared" si="115"/>
        <v>9794.35</v>
      </c>
    </row>
    <row r="1014" spans="2:15" x14ac:dyDescent="0.25">
      <c r="B1014" s="202" t="s">
        <v>204</v>
      </c>
      <c r="C1014" s="202" t="s">
        <v>175</v>
      </c>
      <c r="D1014" s="203" t="s">
        <v>425</v>
      </c>
      <c r="E1014" s="204" t="s">
        <v>426</v>
      </c>
      <c r="F1014" s="205" t="s">
        <v>130</v>
      </c>
      <c r="G1014" s="206">
        <v>130.32599999999999</v>
      </c>
      <c r="H1014" s="207">
        <v>238.78</v>
      </c>
      <c r="I1014" s="208">
        <v>31119.24</v>
      </c>
      <c r="J1014" s="198"/>
      <c r="K1014" s="198">
        <f t="shared" si="111"/>
        <v>238.78</v>
      </c>
      <c r="L1014" s="199">
        <f t="shared" si="112"/>
        <v>0</v>
      </c>
      <c r="M1014" s="200">
        <f t="shared" si="113"/>
        <v>130.32599999999999</v>
      </c>
      <c r="N1014" s="200">
        <f t="shared" si="114"/>
        <v>238.78</v>
      </c>
      <c r="O1014" s="201">
        <f t="shared" si="115"/>
        <v>31119.24</v>
      </c>
    </row>
    <row r="1015" spans="2:15" ht="24" x14ac:dyDescent="0.25">
      <c r="B1015" s="191" t="s">
        <v>207</v>
      </c>
      <c r="C1015" s="191" t="s">
        <v>113</v>
      </c>
      <c r="D1015" s="192" t="s">
        <v>427</v>
      </c>
      <c r="E1015" s="193" t="s">
        <v>428</v>
      </c>
      <c r="F1015" s="194" t="s">
        <v>53</v>
      </c>
      <c r="G1015" s="195">
        <v>4</v>
      </c>
      <c r="H1015" s="196">
        <v>407.72</v>
      </c>
      <c r="I1015" s="197">
        <v>1630.88</v>
      </c>
      <c r="J1015" s="198"/>
      <c r="K1015" s="198">
        <f t="shared" si="111"/>
        <v>407.72</v>
      </c>
      <c r="L1015" s="199">
        <f t="shared" si="112"/>
        <v>0</v>
      </c>
      <c r="M1015" s="200">
        <f t="shared" si="113"/>
        <v>4</v>
      </c>
      <c r="N1015" s="200">
        <f t="shared" si="114"/>
        <v>407.72</v>
      </c>
      <c r="O1015" s="201">
        <f t="shared" si="115"/>
        <v>1630.88</v>
      </c>
    </row>
    <row r="1016" spans="2:15" x14ac:dyDescent="0.25">
      <c r="B1016" s="202" t="s">
        <v>210</v>
      </c>
      <c r="C1016" s="202" t="s">
        <v>175</v>
      </c>
      <c r="D1016" s="203" t="s">
        <v>429</v>
      </c>
      <c r="E1016" s="204" t="s">
        <v>430</v>
      </c>
      <c r="F1016" s="205" t="s">
        <v>53</v>
      </c>
      <c r="G1016" s="206">
        <v>4</v>
      </c>
      <c r="H1016" s="207">
        <v>90.75</v>
      </c>
      <c r="I1016" s="208">
        <v>363</v>
      </c>
      <c r="J1016" s="198"/>
      <c r="K1016" s="198">
        <f t="shared" si="111"/>
        <v>90.75</v>
      </c>
      <c r="L1016" s="199">
        <f t="shared" si="112"/>
        <v>0</v>
      </c>
      <c r="M1016" s="200">
        <f t="shared" si="113"/>
        <v>4</v>
      </c>
      <c r="N1016" s="200">
        <f t="shared" si="114"/>
        <v>90.75</v>
      </c>
      <c r="O1016" s="201">
        <f t="shared" si="115"/>
        <v>363</v>
      </c>
    </row>
    <row r="1017" spans="2:15" ht="24" x14ac:dyDescent="0.25">
      <c r="B1017" s="191" t="s">
        <v>211</v>
      </c>
      <c r="C1017" s="191" t="s">
        <v>113</v>
      </c>
      <c r="D1017" s="192" t="s">
        <v>431</v>
      </c>
      <c r="E1017" s="193" t="s">
        <v>432</v>
      </c>
      <c r="F1017" s="194" t="s">
        <v>53</v>
      </c>
      <c r="G1017" s="195">
        <v>6</v>
      </c>
      <c r="H1017" s="196">
        <v>432.71</v>
      </c>
      <c r="I1017" s="197">
        <v>2596.2600000000002</v>
      </c>
      <c r="J1017" s="198"/>
      <c r="K1017" s="198">
        <f t="shared" si="111"/>
        <v>432.71</v>
      </c>
      <c r="L1017" s="199">
        <f t="shared" si="112"/>
        <v>0</v>
      </c>
      <c r="M1017" s="200">
        <f t="shared" si="113"/>
        <v>6</v>
      </c>
      <c r="N1017" s="200">
        <f t="shared" si="114"/>
        <v>432.71</v>
      </c>
      <c r="O1017" s="201">
        <f t="shared" si="115"/>
        <v>2596.2600000000002</v>
      </c>
    </row>
    <row r="1018" spans="2:15" x14ac:dyDescent="0.25">
      <c r="B1018" s="202" t="s">
        <v>214</v>
      </c>
      <c r="C1018" s="202" t="s">
        <v>175</v>
      </c>
      <c r="D1018" s="203" t="s">
        <v>433</v>
      </c>
      <c r="E1018" s="204" t="s">
        <v>434</v>
      </c>
      <c r="F1018" s="205" t="s">
        <v>53</v>
      </c>
      <c r="G1018" s="206">
        <v>1</v>
      </c>
      <c r="H1018" s="207">
        <v>90.75</v>
      </c>
      <c r="I1018" s="208">
        <v>90.75</v>
      </c>
      <c r="J1018" s="198"/>
      <c r="K1018" s="198">
        <f t="shared" si="111"/>
        <v>90.75</v>
      </c>
      <c r="L1018" s="199">
        <f t="shared" si="112"/>
        <v>0</v>
      </c>
      <c r="M1018" s="200">
        <f t="shared" si="113"/>
        <v>1</v>
      </c>
      <c r="N1018" s="200">
        <f t="shared" si="114"/>
        <v>90.75</v>
      </c>
      <c r="O1018" s="201">
        <f t="shared" si="115"/>
        <v>90.75</v>
      </c>
    </row>
    <row r="1019" spans="2:15" x14ac:dyDescent="0.25">
      <c r="B1019" s="202" t="s">
        <v>215</v>
      </c>
      <c r="C1019" s="202" t="s">
        <v>175</v>
      </c>
      <c r="D1019" s="203" t="s">
        <v>435</v>
      </c>
      <c r="E1019" s="204" t="s">
        <v>436</v>
      </c>
      <c r="F1019" s="205" t="s">
        <v>53</v>
      </c>
      <c r="G1019" s="206">
        <v>1</v>
      </c>
      <c r="H1019" s="207">
        <v>313.02</v>
      </c>
      <c r="I1019" s="208">
        <v>313.02</v>
      </c>
      <c r="J1019" s="198"/>
      <c r="K1019" s="198">
        <f t="shared" si="111"/>
        <v>313.02</v>
      </c>
      <c r="L1019" s="199">
        <f t="shared" si="112"/>
        <v>0</v>
      </c>
      <c r="M1019" s="200">
        <f t="shared" si="113"/>
        <v>1</v>
      </c>
      <c r="N1019" s="200">
        <f t="shared" si="114"/>
        <v>313.02</v>
      </c>
      <c r="O1019" s="201">
        <f t="shared" si="115"/>
        <v>313.02</v>
      </c>
    </row>
    <row r="1020" spans="2:15" x14ac:dyDescent="0.25">
      <c r="B1020" s="202" t="s">
        <v>218</v>
      </c>
      <c r="C1020" s="202" t="s">
        <v>175</v>
      </c>
      <c r="D1020" s="203" t="s">
        <v>437</v>
      </c>
      <c r="E1020" s="204" t="s">
        <v>438</v>
      </c>
      <c r="F1020" s="205" t="s">
        <v>53</v>
      </c>
      <c r="G1020" s="206">
        <v>4</v>
      </c>
      <c r="H1020" s="207">
        <v>197.28</v>
      </c>
      <c r="I1020" s="208">
        <v>789.12</v>
      </c>
      <c r="J1020" s="198"/>
      <c r="K1020" s="198">
        <f t="shared" si="111"/>
        <v>197.28</v>
      </c>
      <c r="L1020" s="199">
        <f t="shared" si="112"/>
        <v>0</v>
      </c>
      <c r="M1020" s="200">
        <f t="shared" si="113"/>
        <v>4</v>
      </c>
      <c r="N1020" s="200">
        <f t="shared" si="114"/>
        <v>197.28</v>
      </c>
      <c r="O1020" s="201">
        <f t="shared" si="115"/>
        <v>789.12</v>
      </c>
    </row>
    <row r="1021" spans="2:15" ht="24" x14ac:dyDescent="0.25">
      <c r="B1021" s="191" t="s">
        <v>219</v>
      </c>
      <c r="C1021" s="191" t="s">
        <v>113</v>
      </c>
      <c r="D1021" s="192" t="s">
        <v>439</v>
      </c>
      <c r="E1021" s="193" t="s">
        <v>440</v>
      </c>
      <c r="F1021" s="194" t="s">
        <v>53</v>
      </c>
      <c r="G1021" s="195">
        <v>8</v>
      </c>
      <c r="H1021" s="196">
        <v>457.7</v>
      </c>
      <c r="I1021" s="197">
        <v>3661.6</v>
      </c>
      <c r="J1021" s="198"/>
      <c r="K1021" s="198">
        <f t="shared" si="111"/>
        <v>457.7</v>
      </c>
      <c r="L1021" s="199">
        <f t="shared" si="112"/>
        <v>0</v>
      </c>
      <c r="M1021" s="200">
        <f t="shared" si="113"/>
        <v>8</v>
      </c>
      <c r="N1021" s="200">
        <f t="shared" si="114"/>
        <v>457.7</v>
      </c>
      <c r="O1021" s="201">
        <f t="shared" si="115"/>
        <v>3661.6</v>
      </c>
    </row>
    <row r="1022" spans="2:15" x14ac:dyDescent="0.25">
      <c r="B1022" s="202" t="s">
        <v>221</v>
      </c>
      <c r="C1022" s="202" t="s">
        <v>175</v>
      </c>
      <c r="D1022" s="203" t="s">
        <v>441</v>
      </c>
      <c r="E1022" s="204" t="s">
        <v>442</v>
      </c>
      <c r="F1022" s="205" t="s">
        <v>53</v>
      </c>
      <c r="G1022" s="206">
        <v>2</v>
      </c>
      <c r="H1022" s="207">
        <v>143.36000000000001</v>
      </c>
      <c r="I1022" s="208">
        <v>286.72000000000003</v>
      </c>
      <c r="J1022" s="198"/>
      <c r="K1022" s="198">
        <f t="shared" si="111"/>
        <v>143.36000000000001</v>
      </c>
      <c r="L1022" s="199">
        <f t="shared" si="112"/>
        <v>0</v>
      </c>
      <c r="M1022" s="200">
        <f t="shared" si="113"/>
        <v>2</v>
      </c>
      <c r="N1022" s="200">
        <f t="shared" si="114"/>
        <v>143.36000000000001</v>
      </c>
      <c r="O1022" s="201">
        <f t="shared" si="115"/>
        <v>286.72000000000003</v>
      </c>
    </row>
    <row r="1023" spans="2:15" ht="24" x14ac:dyDescent="0.25">
      <c r="B1023" s="191" t="s">
        <v>224</v>
      </c>
      <c r="C1023" s="191" t="s">
        <v>113</v>
      </c>
      <c r="D1023" s="192" t="s">
        <v>443</v>
      </c>
      <c r="E1023" s="193" t="s">
        <v>444</v>
      </c>
      <c r="F1023" s="194" t="s">
        <v>53</v>
      </c>
      <c r="G1023" s="195">
        <v>3</v>
      </c>
      <c r="H1023" s="196">
        <v>457.7</v>
      </c>
      <c r="I1023" s="197">
        <v>1373.1</v>
      </c>
      <c r="J1023" s="198"/>
      <c r="K1023" s="198">
        <f t="shared" si="111"/>
        <v>457.7</v>
      </c>
      <c r="L1023" s="199">
        <f t="shared" si="112"/>
        <v>0</v>
      </c>
      <c r="M1023" s="200">
        <f t="shared" si="113"/>
        <v>3</v>
      </c>
      <c r="N1023" s="200">
        <f t="shared" si="114"/>
        <v>457.7</v>
      </c>
      <c r="O1023" s="201">
        <f t="shared" si="115"/>
        <v>1373.1</v>
      </c>
    </row>
    <row r="1024" spans="2:15" x14ac:dyDescent="0.25">
      <c r="B1024" s="202" t="s">
        <v>227</v>
      </c>
      <c r="C1024" s="202" t="s">
        <v>175</v>
      </c>
      <c r="D1024" s="203" t="s">
        <v>445</v>
      </c>
      <c r="E1024" s="204" t="s">
        <v>446</v>
      </c>
      <c r="F1024" s="205" t="s">
        <v>53</v>
      </c>
      <c r="G1024" s="206">
        <v>3</v>
      </c>
      <c r="H1024" s="207">
        <v>353.79</v>
      </c>
      <c r="I1024" s="208">
        <v>1061.3699999999999</v>
      </c>
      <c r="J1024" s="198"/>
      <c r="K1024" s="198">
        <f t="shared" si="111"/>
        <v>353.79</v>
      </c>
      <c r="L1024" s="199">
        <f t="shared" si="112"/>
        <v>0</v>
      </c>
      <c r="M1024" s="200">
        <f t="shared" si="113"/>
        <v>3</v>
      </c>
      <c r="N1024" s="200">
        <f t="shared" si="114"/>
        <v>353.79</v>
      </c>
      <c r="O1024" s="201">
        <f t="shared" si="115"/>
        <v>1061.3699999999999</v>
      </c>
    </row>
    <row r="1025" spans="2:15" ht="24" x14ac:dyDescent="0.25">
      <c r="B1025" s="191" t="s">
        <v>230</v>
      </c>
      <c r="C1025" s="191" t="s">
        <v>113</v>
      </c>
      <c r="D1025" s="192" t="s">
        <v>447</v>
      </c>
      <c r="E1025" s="193" t="s">
        <v>448</v>
      </c>
      <c r="F1025" s="194" t="s">
        <v>53</v>
      </c>
      <c r="G1025" s="195">
        <v>4</v>
      </c>
      <c r="H1025" s="196">
        <v>457.7</v>
      </c>
      <c r="I1025" s="197">
        <v>1830.8</v>
      </c>
      <c r="J1025" s="198"/>
      <c r="K1025" s="198">
        <f t="shared" si="111"/>
        <v>457.7</v>
      </c>
      <c r="L1025" s="199">
        <f t="shared" si="112"/>
        <v>0</v>
      </c>
      <c r="M1025" s="200">
        <f t="shared" si="113"/>
        <v>4</v>
      </c>
      <c r="N1025" s="200">
        <f t="shared" si="114"/>
        <v>457.7</v>
      </c>
      <c r="O1025" s="201">
        <f t="shared" si="115"/>
        <v>1830.8</v>
      </c>
    </row>
    <row r="1026" spans="2:15" x14ac:dyDescent="0.25">
      <c r="B1026" s="202" t="s">
        <v>233</v>
      </c>
      <c r="C1026" s="202" t="s">
        <v>175</v>
      </c>
      <c r="D1026" s="203" t="s">
        <v>449</v>
      </c>
      <c r="E1026" s="204" t="s">
        <v>450</v>
      </c>
      <c r="F1026" s="205" t="s">
        <v>53</v>
      </c>
      <c r="G1026" s="206">
        <v>4</v>
      </c>
      <c r="H1026" s="207">
        <v>491.89</v>
      </c>
      <c r="I1026" s="208">
        <v>1967.56</v>
      </c>
      <c r="J1026" s="198"/>
      <c r="K1026" s="198">
        <f t="shared" si="111"/>
        <v>491.89</v>
      </c>
      <c r="L1026" s="199">
        <f t="shared" si="112"/>
        <v>0</v>
      </c>
      <c r="M1026" s="200">
        <f t="shared" si="113"/>
        <v>4</v>
      </c>
      <c r="N1026" s="200">
        <f t="shared" si="114"/>
        <v>491.89</v>
      </c>
      <c r="O1026" s="201">
        <f t="shared" si="115"/>
        <v>1967.56</v>
      </c>
    </row>
    <row r="1027" spans="2:15" x14ac:dyDescent="0.25">
      <c r="B1027" s="191" t="s">
        <v>236</v>
      </c>
      <c r="C1027" s="191" t="s">
        <v>113</v>
      </c>
      <c r="D1027" s="192" t="s">
        <v>451</v>
      </c>
      <c r="E1027" s="193" t="s">
        <v>452</v>
      </c>
      <c r="F1027" s="194" t="s">
        <v>53</v>
      </c>
      <c r="G1027" s="195">
        <v>4</v>
      </c>
      <c r="H1027" s="196">
        <v>115.74</v>
      </c>
      <c r="I1027" s="197">
        <v>462.96</v>
      </c>
      <c r="J1027" s="198"/>
      <c r="K1027" s="198">
        <f t="shared" si="111"/>
        <v>115.74</v>
      </c>
      <c r="L1027" s="199">
        <f t="shared" si="112"/>
        <v>0</v>
      </c>
      <c r="M1027" s="200">
        <f t="shared" si="113"/>
        <v>4</v>
      </c>
      <c r="N1027" s="200">
        <f t="shared" si="114"/>
        <v>115.74</v>
      </c>
      <c r="O1027" s="201">
        <f t="shared" si="115"/>
        <v>462.96</v>
      </c>
    </row>
    <row r="1028" spans="2:15" x14ac:dyDescent="0.25">
      <c r="B1028" s="202" t="s">
        <v>239</v>
      </c>
      <c r="C1028" s="202" t="s">
        <v>175</v>
      </c>
      <c r="D1028" s="203" t="s">
        <v>453</v>
      </c>
      <c r="E1028" s="204" t="s">
        <v>454</v>
      </c>
      <c r="F1028" s="205" t="s">
        <v>455</v>
      </c>
      <c r="G1028" s="206">
        <v>4</v>
      </c>
      <c r="H1028" s="207">
        <v>5159.6099999999997</v>
      </c>
      <c r="I1028" s="208">
        <v>20638.439999999999</v>
      </c>
      <c r="J1028" s="198"/>
      <c r="K1028" s="198">
        <f t="shared" si="111"/>
        <v>5159.6099999999997</v>
      </c>
      <c r="L1028" s="199">
        <f t="shared" si="112"/>
        <v>0</v>
      </c>
      <c r="M1028" s="200">
        <f t="shared" si="113"/>
        <v>4</v>
      </c>
      <c r="N1028" s="200">
        <f t="shared" si="114"/>
        <v>5159.6099999999997</v>
      </c>
      <c r="O1028" s="201">
        <f t="shared" si="115"/>
        <v>20638.439999999999</v>
      </c>
    </row>
    <row r="1029" spans="2:15" ht="24" x14ac:dyDescent="0.25">
      <c r="B1029" s="191" t="s">
        <v>242</v>
      </c>
      <c r="C1029" s="191" t="s">
        <v>113</v>
      </c>
      <c r="D1029" s="192" t="s">
        <v>456</v>
      </c>
      <c r="E1029" s="193" t="s">
        <v>457</v>
      </c>
      <c r="F1029" s="194" t="s">
        <v>53</v>
      </c>
      <c r="G1029" s="195">
        <v>1</v>
      </c>
      <c r="H1029" s="196">
        <v>405.09</v>
      </c>
      <c r="I1029" s="197">
        <v>405.09</v>
      </c>
      <c r="J1029" s="198"/>
      <c r="K1029" s="198">
        <f t="shared" si="111"/>
        <v>405.09</v>
      </c>
      <c r="L1029" s="199">
        <f t="shared" si="112"/>
        <v>0</v>
      </c>
      <c r="M1029" s="200">
        <f t="shared" si="113"/>
        <v>1</v>
      </c>
      <c r="N1029" s="200">
        <f t="shared" si="114"/>
        <v>405.09</v>
      </c>
      <c r="O1029" s="201">
        <f t="shared" si="115"/>
        <v>405.09</v>
      </c>
    </row>
    <row r="1030" spans="2:15" x14ac:dyDescent="0.25">
      <c r="B1030" s="202" t="s">
        <v>245</v>
      </c>
      <c r="C1030" s="202" t="s">
        <v>175</v>
      </c>
      <c r="D1030" s="203" t="s">
        <v>458</v>
      </c>
      <c r="E1030" s="204" t="s">
        <v>459</v>
      </c>
      <c r="F1030" s="205" t="s">
        <v>53</v>
      </c>
      <c r="G1030" s="206">
        <v>1</v>
      </c>
      <c r="H1030" s="207">
        <v>7470.45</v>
      </c>
      <c r="I1030" s="208">
        <v>7470.45</v>
      </c>
      <c r="J1030" s="198"/>
      <c r="K1030" s="198">
        <f t="shared" si="111"/>
        <v>7470.45</v>
      </c>
      <c r="L1030" s="199">
        <f t="shared" si="112"/>
        <v>0</v>
      </c>
      <c r="M1030" s="200">
        <f t="shared" si="113"/>
        <v>1</v>
      </c>
      <c r="N1030" s="200">
        <f t="shared" si="114"/>
        <v>7470.45</v>
      </c>
      <c r="O1030" s="201">
        <f t="shared" si="115"/>
        <v>7470.45</v>
      </c>
    </row>
    <row r="1031" spans="2:15" x14ac:dyDescent="0.25">
      <c r="B1031" s="191" t="s">
        <v>248</v>
      </c>
      <c r="C1031" s="191" t="s">
        <v>113</v>
      </c>
      <c r="D1031" s="192" t="s">
        <v>460</v>
      </c>
      <c r="E1031" s="193" t="s">
        <v>461</v>
      </c>
      <c r="F1031" s="194" t="s">
        <v>53</v>
      </c>
      <c r="G1031" s="195">
        <v>1</v>
      </c>
      <c r="H1031" s="196">
        <v>540.55999999999995</v>
      </c>
      <c r="I1031" s="197">
        <v>540.55999999999995</v>
      </c>
      <c r="J1031" s="198"/>
      <c r="K1031" s="198">
        <f t="shared" si="111"/>
        <v>540.55999999999995</v>
      </c>
      <c r="L1031" s="199">
        <f t="shared" si="112"/>
        <v>0</v>
      </c>
      <c r="M1031" s="200">
        <f t="shared" si="113"/>
        <v>1</v>
      </c>
      <c r="N1031" s="200">
        <f t="shared" si="114"/>
        <v>540.55999999999995</v>
      </c>
      <c r="O1031" s="201">
        <f t="shared" si="115"/>
        <v>540.55999999999995</v>
      </c>
    </row>
    <row r="1032" spans="2:15" ht="24" x14ac:dyDescent="0.25">
      <c r="B1032" s="202" t="s">
        <v>252</v>
      </c>
      <c r="C1032" s="202" t="s">
        <v>175</v>
      </c>
      <c r="D1032" s="203" t="s">
        <v>462</v>
      </c>
      <c r="E1032" s="204" t="s">
        <v>463</v>
      </c>
      <c r="F1032" s="205" t="s">
        <v>53</v>
      </c>
      <c r="G1032" s="206">
        <v>1</v>
      </c>
      <c r="H1032" s="207">
        <v>22141.72</v>
      </c>
      <c r="I1032" s="208">
        <v>22141.72</v>
      </c>
      <c r="J1032" s="198"/>
      <c r="K1032" s="198">
        <f t="shared" si="111"/>
        <v>22141.72</v>
      </c>
      <c r="L1032" s="199">
        <f t="shared" si="112"/>
        <v>0</v>
      </c>
      <c r="M1032" s="200">
        <f t="shared" si="113"/>
        <v>1</v>
      </c>
      <c r="N1032" s="200">
        <f t="shared" si="114"/>
        <v>22141.72</v>
      </c>
      <c r="O1032" s="201">
        <f t="shared" si="115"/>
        <v>22141.72</v>
      </c>
    </row>
    <row r="1033" spans="2:15" x14ac:dyDescent="0.25">
      <c r="B1033" s="191" t="s">
        <v>258</v>
      </c>
      <c r="C1033" s="191" t="s">
        <v>113</v>
      </c>
      <c r="D1033" s="192" t="s">
        <v>464</v>
      </c>
      <c r="E1033" s="193" t="s">
        <v>465</v>
      </c>
      <c r="F1033" s="194" t="s">
        <v>130</v>
      </c>
      <c r="G1033" s="195">
        <v>128.4</v>
      </c>
      <c r="H1033" s="196">
        <v>60.5</v>
      </c>
      <c r="I1033" s="197">
        <v>7768.2</v>
      </c>
      <c r="J1033" s="198"/>
      <c r="K1033" s="198">
        <f t="shared" si="111"/>
        <v>60.5</v>
      </c>
      <c r="L1033" s="199">
        <f t="shared" si="112"/>
        <v>0</v>
      </c>
      <c r="M1033" s="200">
        <f t="shared" si="113"/>
        <v>128.4</v>
      </c>
      <c r="N1033" s="200">
        <f t="shared" si="114"/>
        <v>60.5</v>
      </c>
      <c r="O1033" s="201">
        <f t="shared" si="115"/>
        <v>7768.2</v>
      </c>
    </row>
    <row r="1034" spans="2:15" x14ac:dyDescent="0.25">
      <c r="B1034" s="191" t="s">
        <v>261</v>
      </c>
      <c r="C1034" s="191" t="s">
        <v>113</v>
      </c>
      <c r="D1034" s="192" t="s">
        <v>466</v>
      </c>
      <c r="E1034" s="193" t="s">
        <v>467</v>
      </c>
      <c r="F1034" s="194" t="s">
        <v>53</v>
      </c>
      <c r="G1034" s="195">
        <v>1</v>
      </c>
      <c r="H1034" s="196">
        <v>1262.6099999999999</v>
      </c>
      <c r="I1034" s="197">
        <v>1262.6099999999999</v>
      </c>
      <c r="J1034" s="198"/>
      <c r="K1034" s="198">
        <f t="shared" si="111"/>
        <v>1262.6099999999999</v>
      </c>
      <c r="L1034" s="199">
        <f t="shared" si="112"/>
        <v>0</v>
      </c>
      <c r="M1034" s="200">
        <f t="shared" si="113"/>
        <v>1</v>
      </c>
      <c r="N1034" s="200">
        <f t="shared" si="114"/>
        <v>1262.6099999999999</v>
      </c>
      <c r="O1034" s="201">
        <f t="shared" si="115"/>
        <v>1262.6099999999999</v>
      </c>
    </row>
    <row r="1035" spans="2:15" x14ac:dyDescent="0.25">
      <c r="B1035" s="191" t="s">
        <v>264</v>
      </c>
      <c r="C1035" s="191" t="s">
        <v>113</v>
      </c>
      <c r="D1035" s="192" t="s">
        <v>468</v>
      </c>
      <c r="E1035" s="193" t="s">
        <v>469</v>
      </c>
      <c r="F1035" s="194" t="s">
        <v>53</v>
      </c>
      <c r="G1035" s="195">
        <v>5</v>
      </c>
      <c r="H1035" s="196">
        <v>399.83</v>
      </c>
      <c r="I1035" s="197">
        <v>1999.15</v>
      </c>
      <c r="J1035" s="198"/>
      <c r="K1035" s="198">
        <f t="shared" si="111"/>
        <v>399.83</v>
      </c>
      <c r="L1035" s="199">
        <f t="shared" si="112"/>
        <v>0</v>
      </c>
      <c r="M1035" s="200">
        <f t="shared" si="113"/>
        <v>5</v>
      </c>
      <c r="N1035" s="200">
        <f t="shared" si="114"/>
        <v>399.83</v>
      </c>
      <c r="O1035" s="201">
        <f t="shared" si="115"/>
        <v>1999.15</v>
      </c>
    </row>
    <row r="1036" spans="2:15" x14ac:dyDescent="0.25">
      <c r="B1036" s="202" t="s">
        <v>267</v>
      </c>
      <c r="C1036" s="202" t="s">
        <v>175</v>
      </c>
      <c r="D1036" s="203" t="s">
        <v>470</v>
      </c>
      <c r="E1036" s="204" t="s">
        <v>471</v>
      </c>
      <c r="F1036" s="205" t="s">
        <v>455</v>
      </c>
      <c r="G1036" s="206">
        <v>5</v>
      </c>
      <c r="H1036" s="207">
        <v>664.19</v>
      </c>
      <c r="I1036" s="208">
        <v>3320.95</v>
      </c>
      <c r="J1036" s="198"/>
      <c r="K1036" s="198">
        <f t="shared" si="111"/>
        <v>664.19</v>
      </c>
      <c r="L1036" s="199">
        <f t="shared" si="112"/>
        <v>0</v>
      </c>
      <c r="M1036" s="200">
        <f t="shared" si="113"/>
        <v>5</v>
      </c>
      <c r="N1036" s="200">
        <f t="shared" si="114"/>
        <v>664.19</v>
      </c>
      <c r="O1036" s="201">
        <f t="shared" si="115"/>
        <v>3320.95</v>
      </c>
    </row>
    <row r="1037" spans="2:15" x14ac:dyDescent="0.25">
      <c r="B1037" s="202" t="s">
        <v>72</v>
      </c>
      <c r="C1037" s="202" t="s">
        <v>175</v>
      </c>
      <c r="D1037" s="203" t="s">
        <v>472</v>
      </c>
      <c r="E1037" s="204" t="s">
        <v>473</v>
      </c>
      <c r="F1037" s="205" t="s">
        <v>53</v>
      </c>
      <c r="G1037" s="206">
        <v>5</v>
      </c>
      <c r="H1037" s="207">
        <v>174.92</v>
      </c>
      <c r="I1037" s="208">
        <v>874.6</v>
      </c>
      <c r="J1037" s="198"/>
      <c r="K1037" s="198">
        <f t="shared" si="111"/>
        <v>174.92</v>
      </c>
      <c r="L1037" s="199">
        <f t="shared" si="112"/>
        <v>0</v>
      </c>
      <c r="M1037" s="200">
        <f t="shared" si="113"/>
        <v>5</v>
      </c>
      <c r="N1037" s="200">
        <f t="shared" si="114"/>
        <v>174.92</v>
      </c>
      <c r="O1037" s="201">
        <f t="shared" si="115"/>
        <v>874.6</v>
      </c>
    </row>
    <row r="1038" spans="2:15" ht="24" x14ac:dyDescent="0.25">
      <c r="B1038" s="202" t="s">
        <v>271</v>
      </c>
      <c r="C1038" s="202" t="s">
        <v>175</v>
      </c>
      <c r="D1038" s="203" t="s">
        <v>474</v>
      </c>
      <c r="E1038" s="204" t="s">
        <v>475</v>
      </c>
      <c r="F1038" s="205" t="s">
        <v>455</v>
      </c>
      <c r="G1038" s="206">
        <v>5</v>
      </c>
      <c r="H1038" s="207">
        <v>1070.5899999999999</v>
      </c>
      <c r="I1038" s="208">
        <v>5352.95</v>
      </c>
      <c r="J1038" s="198"/>
      <c r="K1038" s="198">
        <f t="shared" si="111"/>
        <v>1070.5899999999999</v>
      </c>
      <c r="L1038" s="199">
        <f t="shared" si="112"/>
        <v>0</v>
      </c>
      <c r="M1038" s="200">
        <f t="shared" si="113"/>
        <v>5</v>
      </c>
      <c r="N1038" s="200">
        <f t="shared" si="114"/>
        <v>1070.5899999999999</v>
      </c>
      <c r="O1038" s="201">
        <f t="shared" si="115"/>
        <v>5352.95</v>
      </c>
    </row>
    <row r="1039" spans="2:15" x14ac:dyDescent="0.25">
      <c r="B1039" s="191" t="s">
        <v>274</v>
      </c>
      <c r="C1039" s="191" t="s">
        <v>113</v>
      </c>
      <c r="D1039" s="192" t="s">
        <v>476</v>
      </c>
      <c r="E1039" s="193" t="s">
        <v>477</v>
      </c>
      <c r="F1039" s="194" t="s">
        <v>53</v>
      </c>
      <c r="G1039" s="195">
        <v>1</v>
      </c>
      <c r="H1039" s="196">
        <v>860.15</v>
      </c>
      <c r="I1039" s="197">
        <v>860.15</v>
      </c>
      <c r="J1039" s="198"/>
      <c r="K1039" s="198">
        <f t="shared" si="111"/>
        <v>860.15</v>
      </c>
      <c r="L1039" s="199">
        <f t="shared" si="112"/>
        <v>0</v>
      </c>
      <c r="M1039" s="200">
        <f t="shared" si="113"/>
        <v>1</v>
      </c>
      <c r="N1039" s="200">
        <f t="shared" si="114"/>
        <v>860.15</v>
      </c>
      <c r="O1039" s="201">
        <f t="shared" si="115"/>
        <v>860.15</v>
      </c>
    </row>
    <row r="1040" spans="2:15" x14ac:dyDescent="0.25">
      <c r="B1040" s="202" t="s">
        <v>277</v>
      </c>
      <c r="C1040" s="202" t="s">
        <v>175</v>
      </c>
      <c r="D1040" s="203" t="s">
        <v>478</v>
      </c>
      <c r="E1040" s="204" t="s">
        <v>479</v>
      </c>
      <c r="F1040" s="205" t="s">
        <v>53</v>
      </c>
      <c r="G1040" s="206">
        <v>1</v>
      </c>
      <c r="H1040" s="207">
        <v>2181.9499999999998</v>
      </c>
      <c r="I1040" s="208">
        <v>2181.9499999999998</v>
      </c>
      <c r="J1040" s="198"/>
      <c r="K1040" s="198">
        <f t="shared" si="111"/>
        <v>2181.9499999999998</v>
      </c>
      <c r="L1040" s="199">
        <f t="shared" si="112"/>
        <v>0</v>
      </c>
      <c r="M1040" s="200">
        <f t="shared" si="113"/>
        <v>1</v>
      </c>
      <c r="N1040" s="200">
        <f t="shared" si="114"/>
        <v>2181.9499999999998</v>
      </c>
      <c r="O1040" s="201">
        <f t="shared" si="115"/>
        <v>2181.9499999999998</v>
      </c>
    </row>
    <row r="1041" spans="2:15" x14ac:dyDescent="0.25">
      <c r="B1041" s="202" t="s">
        <v>280</v>
      </c>
      <c r="C1041" s="202" t="s">
        <v>175</v>
      </c>
      <c r="D1041" s="203" t="s">
        <v>480</v>
      </c>
      <c r="E1041" s="204" t="s">
        <v>481</v>
      </c>
      <c r="F1041" s="205" t="s">
        <v>455</v>
      </c>
      <c r="G1041" s="206">
        <v>1</v>
      </c>
      <c r="H1041" s="207">
        <v>685.23</v>
      </c>
      <c r="I1041" s="208">
        <v>685.23</v>
      </c>
      <c r="J1041" s="198"/>
      <c r="K1041" s="198">
        <f t="shared" si="111"/>
        <v>685.23</v>
      </c>
      <c r="L1041" s="199">
        <f t="shared" si="112"/>
        <v>0</v>
      </c>
      <c r="M1041" s="200">
        <f t="shared" si="113"/>
        <v>1</v>
      </c>
      <c r="N1041" s="200">
        <f t="shared" si="114"/>
        <v>685.23</v>
      </c>
      <c r="O1041" s="201">
        <f t="shared" si="115"/>
        <v>685.23</v>
      </c>
    </row>
    <row r="1042" spans="2:15" x14ac:dyDescent="0.25">
      <c r="B1042" s="191" t="s">
        <v>255</v>
      </c>
      <c r="C1042" s="191" t="s">
        <v>113</v>
      </c>
      <c r="D1042" s="192" t="s">
        <v>482</v>
      </c>
      <c r="E1042" s="193" t="s">
        <v>483</v>
      </c>
      <c r="F1042" s="194" t="s">
        <v>53</v>
      </c>
      <c r="G1042" s="195">
        <v>1</v>
      </c>
      <c r="H1042" s="196">
        <v>2893.48</v>
      </c>
      <c r="I1042" s="197">
        <v>2893.48</v>
      </c>
      <c r="J1042" s="198"/>
      <c r="K1042" s="198">
        <f t="shared" ref="K1042:K1057" si="116">+H1042</f>
        <v>2893.48</v>
      </c>
      <c r="L1042" s="199">
        <f t="shared" ref="L1042:L1057" si="117">ROUND(J1042*K1042,2)</f>
        <v>0</v>
      </c>
      <c r="M1042" s="200">
        <f t="shared" ref="M1042:M1057" si="118">+G1042+J1042</f>
        <v>1</v>
      </c>
      <c r="N1042" s="200">
        <f t="shared" ref="N1042:N1057" si="119">+K1042</f>
        <v>2893.48</v>
      </c>
      <c r="O1042" s="201">
        <f t="shared" ref="O1042:O1057" si="120">ROUND(M1042*N1042,2)</f>
        <v>2893.48</v>
      </c>
    </row>
    <row r="1043" spans="2:15" x14ac:dyDescent="0.25">
      <c r="B1043" s="191" t="s">
        <v>283</v>
      </c>
      <c r="C1043" s="191" t="s">
        <v>113</v>
      </c>
      <c r="D1043" s="192" t="s">
        <v>484</v>
      </c>
      <c r="E1043" s="193" t="s">
        <v>485</v>
      </c>
      <c r="F1043" s="194" t="s">
        <v>53</v>
      </c>
      <c r="G1043" s="195">
        <v>3</v>
      </c>
      <c r="H1043" s="196">
        <v>374.84</v>
      </c>
      <c r="I1043" s="197">
        <v>1124.52</v>
      </c>
      <c r="J1043" s="198"/>
      <c r="K1043" s="198">
        <f t="shared" si="116"/>
        <v>374.84</v>
      </c>
      <c r="L1043" s="199">
        <f t="shared" si="117"/>
        <v>0</v>
      </c>
      <c r="M1043" s="200">
        <f t="shared" si="118"/>
        <v>3</v>
      </c>
      <c r="N1043" s="200">
        <f t="shared" si="119"/>
        <v>374.84</v>
      </c>
      <c r="O1043" s="201">
        <f t="shared" si="120"/>
        <v>1124.52</v>
      </c>
    </row>
    <row r="1044" spans="2:15" x14ac:dyDescent="0.25">
      <c r="B1044" s="191" t="s">
        <v>286</v>
      </c>
      <c r="C1044" s="191" t="s">
        <v>113</v>
      </c>
      <c r="D1044" s="192" t="s">
        <v>486</v>
      </c>
      <c r="E1044" s="193" t="s">
        <v>487</v>
      </c>
      <c r="F1044" s="194" t="s">
        <v>53</v>
      </c>
      <c r="G1044" s="195">
        <v>5</v>
      </c>
      <c r="H1044" s="196">
        <v>322.22000000000003</v>
      </c>
      <c r="I1044" s="197">
        <v>1611.1</v>
      </c>
      <c r="J1044" s="198"/>
      <c r="K1044" s="198">
        <f t="shared" si="116"/>
        <v>322.22000000000003</v>
      </c>
      <c r="L1044" s="199">
        <f t="shared" si="117"/>
        <v>0</v>
      </c>
      <c r="M1044" s="200">
        <f t="shared" si="118"/>
        <v>5</v>
      </c>
      <c r="N1044" s="200">
        <f t="shared" si="119"/>
        <v>322.22000000000003</v>
      </c>
      <c r="O1044" s="201">
        <f t="shared" si="120"/>
        <v>1611.1</v>
      </c>
    </row>
    <row r="1045" spans="2:15" x14ac:dyDescent="0.25">
      <c r="B1045" s="191" t="s">
        <v>289</v>
      </c>
      <c r="C1045" s="191" t="s">
        <v>113</v>
      </c>
      <c r="D1045" s="192" t="s">
        <v>488</v>
      </c>
      <c r="E1045" s="193" t="s">
        <v>489</v>
      </c>
      <c r="F1045" s="194" t="s">
        <v>130</v>
      </c>
      <c r="G1045" s="195">
        <v>276.8</v>
      </c>
      <c r="H1045" s="196">
        <v>44.72</v>
      </c>
      <c r="I1045" s="197">
        <v>12378.5</v>
      </c>
      <c r="J1045" s="198"/>
      <c r="K1045" s="198">
        <f t="shared" si="116"/>
        <v>44.72</v>
      </c>
      <c r="L1045" s="199">
        <f t="shared" si="117"/>
        <v>0</v>
      </c>
      <c r="M1045" s="200">
        <f t="shared" si="118"/>
        <v>276.8</v>
      </c>
      <c r="N1045" s="200">
        <f t="shared" si="119"/>
        <v>44.72</v>
      </c>
      <c r="O1045" s="201">
        <f t="shared" si="120"/>
        <v>12378.5</v>
      </c>
    </row>
    <row r="1046" spans="2:15" x14ac:dyDescent="0.25">
      <c r="B1046" s="191" t="s">
        <v>292</v>
      </c>
      <c r="C1046" s="191" t="s">
        <v>113</v>
      </c>
      <c r="D1046" s="192" t="s">
        <v>490</v>
      </c>
      <c r="E1046" s="193" t="s">
        <v>491</v>
      </c>
      <c r="F1046" s="194" t="s">
        <v>130</v>
      </c>
      <c r="G1046" s="195">
        <v>128.4</v>
      </c>
      <c r="H1046" s="196">
        <v>9.2100000000000009</v>
      </c>
      <c r="I1046" s="197">
        <v>1182.56</v>
      </c>
      <c r="J1046" s="198"/>
      <c r="K1046" s="198">
        <f t="shared" si="116"/>
        <v>9.2100000000000009</v>
      </c>
      <c r="L1046" s="199">
        <f t="shared" si="117"/>
        <v>0</v>
      </c>
      <c r="M1046" s="200">
        <f t="shared" si="118"/>
        <v>128.4</v>
      </c>
      <c r="N1046" s="200">
        <f t="shared" si="119"/>
        <v>9.2100000000000009</v>
      </c>
      <c r="O1046" s="201">
        <f t="shared" si="120"/>
        <v>1182.56</v>
      </c>
    </row>
    <row r="1047" spans="2:15" x14ac:dyDescent="0.25">
      <c r="B1047" s="209"/>
      <c r="C1047" s="210" t="s">
        <v>108</v>
      </c>
      <c r="D1047" s="211" t="s">
        <v>133</v>
      </c>
      <c r="E1047" s="211" t="s">
        <v>304</v>
      </c>
      <c r="F1047" s="209"/>
      <c r="G1047" s="209"/>
      <c r="H1047" s="209"/>
      <c r="I1047" s="212">
        <v>86153.85</v>
      </c>
      <c r="J1047" s="198"/>
      <c r="K1047" s="198">
        <f t="shared" si="116"/>
        <v>0</v>
      </c>
      <c r="L1047" s="199">
        <f t="shared" si="117"/>
        <v>0</v>
      </c>
      <c r="M1047" s="200">
        <f t="shared" si="118"/>
        <v>0</v>
      </c>
      <c r="N1047" s="200">
        <f t="shared" si="119"/>
        <v>0</v>
      </c>
      <c r="O1047" s="201">
        <f t="shared" si="120"/>
        <v>0</v>
      </c>
    </row>
    <row r="1048" spans="2:15" ht="36" x14ac:dyDescent="0.25">
      <c r="B1048" s="191" t="s">
        <v>295</v>
      </c>
      <c r="C1048" s="191" t="s">
        <v>113</v>
      </c>
      <c r="D1048" s="192" t="s">
        <v>306</v>
      </c>
      <c r="E1048" s="193" t="s">
        <v>307</v>
      </c>
      <c r="F1048" s="194" t="s">
        <v>130</v>
      </c>
      <c r="G1048" s="195">
        <v>256.8</v>
      </c>
      <c r="H1048" s="196">
        <v>87.65</v>
      </c>
      <c r="I1048" s="197">
        <v>22508.52</v>
      </c>
      <c r="J1048" s="198">
        <v>-256.8</v>
      </c>
      <c r="K1048" s="198">
        <f t="shared" si="116"/>
        <v>87.65</v>
      </c>
      <c r="L1048" s="199">
        <f t="shared" si="117"/>
        <v>-22508.52</v>
      </c>
      <c r="M1048" s="200">
        <f t="shared" si="118"/>
        <v>0</v>
      </c>
      <c r="N1048" s="200">
        <f t="shared" si="119"/>
        <v>87.65</v>
      </c>
      <c r="O1048" s="201">
        <f t="shared" si="120"/>
        <v>0</v>
      </c>
    </row>
    <row r="1049" spans="2:15" ht="24" x14ac:dyDescent="0.25">
      <c r="B1049" s="191" t="s">
        <v>298</v>
      </c>
      <c r="C1049" s="191" t="s">
        <v>113</v>
      </c>
      <c r="D1049" s="192" t="s">
        <v>309</v>
      </c>
      <c r="E1049" s="193" t="s">
        <v>310</v>
      </c>
      <c r="F1049" s="194" t="s">
        <v>130</v>
      </c>
      <c r="G1049" s="195">
        <v>513.6</v>
      </c>
      <c r="H1049" s="196">
        <v>32.22</v>
      </c>
      <c r="I1049" s="197">
        <v>16548.189999999999</v>
      </c>
      <c r="J1049" s="198">
        <v>-513.6</v>
      </c>
      <c r="K1049" s="198">
        <f t="shared" si="116"/>
        <v>32.22</v>
      </c>
      <c r="L1049" s="199">
        <f t="shared" si="117"/>
        <v>-16548.189999999999</v>
      </c>
      <c r="M1049" s="200">
        <f t="shared" si="118"/>
        <v>0</v>
      </c>
      <c r="N1049" s="200">
        <f t="shared" si="119"/>
        <v>32.22</v>
      </c>
      <c r="O1049" s="201">
        <f t="shared" si="120"/>
        <v>0</v>
      </c>
    </row>
    <row r="1050" spans="2:15" x14ac:dyDescent="0.25">
      <c r="B1050" s="191" t="s">
        <v>301</v>
      </c>
      <c r="C1050" s="191" t="s">
        <v>113</v>
      </c>
      <c r="D1050" s="192" t="s">
        <v>312</v>
      </c>
      <c r="E1050" s="193" t="s">
        <v>313</v>
      </c>
      <c r="F1050" s="194" t="s">
        <v>130</v>
      </c>
      <c r="G1050" s="195">
        <v>513.6</v>
      </c>
      <c r="H1050" s="196">
        <v>72.34</v>
      </c>
      <c r="I1050" s="197">
        <v>37153.82</v>
      </c>
      <c r="J1050" s="198">
        <v>-513.6</v>
      </c>
      <c r="K1050" s="198">
        <f t="shared" si="116"/>
        <v>72.34</v>
      </c>
      <c r="L1050" s="199">
        <f t="shared" si="117"/>
        <v>-37153.82</v>
      </c>
      <c r="M1050" s="200">
        <f t="shared" si="118"/>
        <v>0</v>
      </c>
      <c r="N1050" s="200">
        <f t="shared" si="119"/>
        <v>72.34</v>
      </c>
      <c r="O1050" s="201">
        <f t="shared" si="120"/>
        <v>0</v>
      </c>
    </row>
    <row r="1051" spans="2:15" ht="24" x14ac:dyDescent="0.25">
      <c r="B1051" s="191" t="s">
        <v>305</v>
      </c>
      <c r="C1051" s="191" t="s">
        <v>113</v>
      </c>
      <c r="D1051" s="192" t="s">
        <v>315</v>
      </c>
      <c r="E1051" s="193" t="s">
        <v>316</v>
      </c>
      <c r="F1051" s="194" t="s">
        <v>53</v>
      </c>
      <c r="G1051" s="195">
        <v>6</v>
      </c>
      <c r="H1051" s="196">
        <v>1657.22</v>
      </c>
      <c r="I1051" s="197">
        <v>9943.32</v>
      </c>
      <c r="J1051" s="198"/>
      <c r="K1051" s="198">
        <f t="shared" si="116"/>
        <v>1657.22</v>
      </c>
      <c r="L1051" s="199">
        <f t="shared" si="117"/>
        <v>0</v>
      </c>
      <c r="M1051" s="200">
        <f t="shared" si="118"/>
        <v>6</v>
      </c>
      <c r="N1051" s="200">
        <f t="shared" si="119"/>
        <v>1657.22</v>
      </c>
      <c r="O1051" s="201">
        <f t="shared" si="120"/>
        <v>9943.32</v>
      </c>
    </row>
    <row r="1052" spans="2:15" x14ac:dyDescent="0.25">
      <c r="B1052" s="209"/>
      <c r="C1052" s="210" t="s">
        <v>108</v>
      </c>
      <c r="D1052" s="211" t="s">
        <v>317</v>
      </c>
      <c r="E1052" s="211" t="s">
        <v>318</v>
      </c>
      <c r="F1052" s="209"/>
      <c r="G1052" s="209"/>
      <c r="H1052" s="209"/>
      <c r="I1052" s="212">
        <v>46474.899999999994</v>
      </c>
      <c r="J1052" s="198"/>
      <c r="K1052" s="198">
        <f t="shared" si="116"/>
        <v>0</v>
      </c>
      <c r="L1052" s="199">
        <f t="shared" si="117"/>
        <v>0</v>
      </c>
      <c r="M1052" s="200">
        <f t="shared" si="118"/>
        <v>0</v>
      </c>
      <c r="N1052" s="200">
        <f t="shared" si="119"/>
        <v>0</v>
      </c>
      <c r="O1052" s="201">
        <f t="shared" si="120"/>
        <v>0</v>
      </c>
    </row>
    <row r="1053" spans="2:15" ht="24" x14ac:dyDescent="0.25">
      <c r="B1053" s="191" t="s">
        <v>308</v>
      </c>
      <c r="C1053" s="191" t="s">
        <v>113</v>
      </c>
      <c r="D1053" s="192" t="s">
        <v>320</v>
      </c>
      <c r="E1053" s="193" t="s">
        <v>321</v>
      </c>
      <c r="F1053" s="194" t="s">
        <v>65</v>
      </c>
      <c r="G1053" s="195">
        <v>144.88800000000001</v>
      </c>
      <c r="H1053" s="196">
        <v>136.36000000000001</v>
      </c>
      <c r="I1053" s="197">
        <v>19756.93</v>
      </c>
      <c r="J1053" s="198">
        <v>-8.8596000000000004</v>
      </c>
      <c r="K1053" s="198">
        <f t="shared" si="116"/>
        <v>136.36000000000001</v>
      </c>
      <c r="L1053" s="199">
        <f t="shared" si="117"/>
        <v>-1208.0999999999999</v>
      </c>
      <c r="M1053" s="200">
        <f t="shared" si="118"/>
        <v>136.0284</v>
      </c>
      <c r="N1053" s="200">
        <f t="shared" si="119"/>
        <v>136.36000000000001</v>
      </c>
      <c r="O1053" s="201">
        <f t="shared" si="120"/>
        <v>18548.830000000002</v>
      </c>
    </row>
    <row r="1054" spans="2:15" ht="24" x14ac:dyDescent="0.25">
      <c r="B1054" s="191" t="s">
        <v>311</v>
      </c>
      <c r="C1054" s="191" t="s">
        <v>113</v>
      </c>
      <c r="D1054" s="192" t="s">
        <v>83</v>
      </c>
      <c r="E1054" s="193" t="s">
        <v>323</v>
      </c>
      <c r="F1054" s="194" t="s">
        <v>65</v>
      </c>
      <c r="G1054" s="195">
        <v>41.781999999999996</v>
      </c>
      <c r="H1054" s="196">
        <v>257.77999999999997</v>
      </c>
      <c r="I1054" s="197">
        <v>10770.56</v>
      </c>
      <c r="J1054" s="198">
        <v>-8.8596000000000004</v>
      </c>
      <c r="K1054" s="198">
        <f t="shared" si="116"/>
        <v>257.77999999999997</v>
      </c>
      <c r="L1054" s="199">
        <f t="shared" si="117"/>
        <v>-2283.83</v>
      </c>
      <c r="M1054" s="200">
        <f t="shared" si="118"/>
        <v>32.922399999999996</v>
      </c>
      <c r="N1054" s="200">
        <f t="shared" si="119"/>
        <v>257.77999999999997</v>
      </c>
      <c r="O1054" s="201">
        <f t="shared" si="120"/>
        <v>8486.74</v>
      </c>
    </row>
    <row r="1055" spans="2:15" ht="24" x14ac:dyDescent="0.25">
      <c r="B1055" s="191" t="s">
        <v>314</v>
      </c>
      <c r="C1055" s="191" t="s">
        <v>113</v>
      </c>
      <c r="D1055" s="192" t="s">
        <v>325</v>
      </c>
      <c r="E1055" s="193" t="s">
        <v>167</v>
      </c>
      <c r="F1055" s="194" t="s">
        <v>65</v>
      </c>
      <c r="G1055" s="195">
        <v>103.10599999999999</v>
      </c>
      <c r="H1055" s="196">
        <v>154.66999999999999</v>
      </c>
      <c r="I1055" s="197">
        <v>15947.41</v>
      </c>
      <c r="J1055" s="198"/>
      <c r="K1055" s="198">
        <f t="shared" si="116"/>
        <v>154.66999999999999</v>
      </c>
      <c r="L1055" s="199">
        <f t="shared" si="117"/>
        <v>0</v>
      </c>
      <c r="M1055" s="200">
        <f t="shared" si="118"/>
        <v>103.10599999999999</v>
      </c>
      <c r="N1055" s="200">
        <f t="shared" si="119"/>
        <v>154.66999999999999</v>
      </c>
      <c r="O1055" s="201">
        <f t="shared" si="120"/>
        <v>15947.41</v>
      </c>
    </row>
    <row r="1056" spans="2:15" x14ac:dyDescent="0.25">
      <c r="B1056" s="209"/>
      <c r="C1056" s="210" t="s">
        <v>108</v>
      </c>
      <c r="D1056" s="211" t="s">
        <v>326</v>
      </c>
      <c r="E1056" s="211" t="s">
        <v>327</v>
      </c>
      <c r="F1056" s="209"/>
      <c r="G1056" s="209"/>
      <c r="H1056" s="209"/>
      <c r="I1056" s="212">
        <v>1520.76</v>
      </c>
      <c r="J1056" s="198"/>
      <c r="K1056" s="198">
        <f t="shared" si="116"/>
        <v>0</v>
      </c>
      <c r="L1056" s="199">
        <f t="shared" si="117"/>
        <v>0</v>
      </c>
      <c r="M1056" s="200">
        <f t="shared" si="118"/>
        <v>0</v>
      </c>
      <c r="N1056" s="200">
        <f t="shared" si="119"/>
        <v>0</v>
      </c>
      <c r="O1056" s="201">
        <f t="shared" si="120"/>
        <v>0</v>
      </c>
    </row>
    <row r="1057" spans="2:15" ht="24" x14ac:dyDescent="0.25">
      <c r="B1057" s="191" t="s">
        <v>319</v>
      </c>
      <c r="C1057" s="191" t="s">
        <v>113</v>
      </c>
      <c r="D1057" s="192" t="s">
        <v>492</v>
      </c>
      <c r="E1057" s="193" t="s">
        <v>493</v>
      </c>
      <c r="F1057" s="194" t="s">
        <v>65</v>
      </c>
      <c r="G1057" s="195">
        <v>13.291</v>
      </c>
      <c r="H1057" s="196">
        <v>114.42</v>
      </c>
      <c r="I1057" s="197">
        <v>1520.76</v>
      </c>
      <c r="J1057" s="198"/>
      <c r="K1057" s="198">
        <f t="shared" si="116"/>
        <v>114.42</v>
      </c>
      <c r="L1057" s="199">
        <f t="shared" si="117"/>
        <v>0</v>
      </c>
      <c r="M1057" s="200">
        <f t="shared" si="118"/>
        <v>13.291</v>
      </c>
      <c r="N1057" s="200">
        <f t="shared" si="119"/>
        <v>114.42</v>
      </c>
      <c r="O1057" s="201">
        <f t="shared" si="120"/>
        <v>1520.76</v>
      </c>
    </row>
    <row r="1058" spans="2:15" x14ac:dyDescent="0.25">
      <c r="B1058" s="20"/>
      <c r="C1058" s="20"/>
      <c r="D1058" s="20"/>
      <c r="E1058" s="20"/>
      <c r="F1058" s="20"/>
      <c r="G1058" s="20"/>
      <c r="H1058" s="20"/>
      <c r="I1058" s="229"/>
      <c r="J1058" s="20"/>
      <c r="K1058" s="20"/>
      <c r="L1058" s="20"/>
      <c r="M1058" s="20"/>
      <c r="N1058" s="20"/>
      <c r="O1058" s="20"/>
    </row>
    <row r="1059" spans="2:15" x14ac:dyDescent="0.25">
      <c r="C1059" s="213"/>
      <c r="D1059" s="214" t="s">
        <v>618</v>
      </c>
      <c r="E1059" s="215"/>
      <c r="F1059" s="215"/>
      <c r="G1059" s="216"/>
      <c r="H1059" s="215"/>
      <c r="I1059" s="219">
        <v>866405</v>
      </c>
      <c r="J1059" s="218"/>
      <c r="K1059" s="217"/>
      <c r="L1059" s="219">
        <f>ROUND(SUM(L$978:L1057),2)</f>
        <v>-237061.92</v>
      </c>
      <c r="M1059" s="218"/>
      <c r="N1059" s="217"/>
      <c r="O1059" s="219">
        <f>ROUND(SUM(O$978:O1057),2)</f>
        <v>629343.09</v>
      </c>
    </row>
    <row r="1061" spans="2:15" ht="15.75" x14ac:dyDescent="0.25">
      <c r="B1061" s="179" t="s">
        <v>494</v>
      </c>
      <c r="C1061" s="20"/>
      <c r="D1061" s="20"/>
      <c r="E1061" s="20"/>
      <c r="F1061" s="20"/>
      <c r="G1061" s="20"/>
      <c r="H1061" s="20"/>
      <c r="I1061" s="180">
        <v>4163822.2600000002</v>
      </c>
      <c r="J1061" s="20"/>
      <c r="K1061" s="20"/>
      <c r="L1061" s="20"/>
      <c r="M1061" s="20"/>
      <c r="N1061" s="20"/>
      <c r="O1061" s="20"/>
    </row>
    <row r="1062" spans="2:15" ht="15.75" x14ac:dyDescent="0.25">
      <c r="B1062" s="185"/>
      <c r="C1062" s="186" t="s">
        <v>108</v>
      </c>
      <c r="D1062" s="187" t="s">
        <v>109</v>
      </c>
      <c r="E1062" s="187" t="s">
        <v>110</v>
      </c>
      <c r="F1062" s="185"/>
      <c r="G1062" s="185"/>
      <c r="H1062" s="185"/>
      <c r="I1062" s="188">
        <v>4163822.2600000002</v>
      </c>
      <c r="J1062" s="185"/>
      <c r="K1062" s="185"/>
      <c r="L1062" s="185"/>
      <c r="M1062" s="185"/>
      <c r="N1062" s="185"/>
      <c r="O1062" s="185"/>
    </row>
    <row r="1063" spans="2:15" x14ac:dyDescent="0.25">
      <c r="B1063" s="185"/>
      <c r="C1063" s="186" t="s">
        <v>108</v>
      </c>
      <c r="D1063" s="189" t="s">
        <v>111</v>
      </c>
      <c r="E1063" s="189" t="s">
        <v>112</v>
      </c>
      <c r="F1063" s="185"/>
      <c r="G1063" s="185"/>
      <c r="H1063" s="185"/>
      <c r="I1063" s="190">
        <v>1865912.4000000001</v>
      </c>
      <c r="J1063" s="185"/>
      <c r="K1063" s="185"/>
      <c r="L1063" s="185"/>
      <c r="M1063" s="185"/>
      <c r="N1063" s="185"/>
      <c r="O1063" s="185"/>
    </row>
    <row r="1064" spans="2:15" ht="36" x14ac:dyDescent="0.25">
      <c r="B1064" s="191" t="s">
        <v>111</v>
      </c>
      <c r="C1064" s="191" t="s">
        <v>113</v>
      </c>
      <c r="D1064" s="192" t="s">
        <v>121</v>
      </c>
      <c r="E1064" s="193" t="s">
        <v>122</v>
      </c>
      <c r="F1064" s="194" t="s">
        <v>46</v>
      </c>
      <c r="G1064" s="195">
        <v>643.39</v>
      </c>
      <c r="H1064" s="196">
        <v>26.3</v>
      </c>
      <c r="I1064" s="197">
        <v>16921.16</v>
      </c>
      <c r="J1064" s="198"/>
      <c r="K1064" s="198">
        <f t="shared" ref="K1064:K1127" si="121">+H1064</f>
        <v>26.3</v>
      </c>
      <c r="L1064" s="199">
        <f t="shared" ref="L1064:L1127" si="122">ROUND(J1064*K1064,2)</f>
        <v>0</v>
      </c>
      <c r="M1064" s="200">
        <f t="shared" ref="M1064:M1127" si="123">+G1064+J1064</f>
        <v>643.39</v>
      </c>
      <c r="N1064" s="200">
        <f t="shared" ref="N1064:N1127" si="124">+K1064</f>
        <v>26.3</v>
      </c>
      <c r="O1064" s="201">
        <f t="shared" ref="O1064:O1127" si="125">ROUND(M1064*N1064,2)</f>
        <v>16921.16</v>
      </c>
    </row>
    <row r="1065" spans="2:15" ht="36" x14ac:dyDescent="0.25">
      <c r="B1065" s="191" t="s">
        <v>114</v>
      </c>
      <c r="C1065" s="191" t="s">
        <v>113</v>
      </c>
      <c r="D1065" s="192" t="s">
        <v>115</v>
      </c>
      <c r="E1065" s="193" t="s">
        <v>116</v>
      </c>
      <c r="F1065" s="194" t="s">
        <v>46</v>
      </c>
      <c r="G1065" s="195">
        <v>319.68200000000002</v>
      </c>
      <c r="H1065" s="196">
        <v>40.770000000000003</v>
      </c>
      <c r="I1065" s="197">
        <v>13033.44</v>
      </c>
      <c r="J1065" s="198"/>
      <c r="K1065" s="198">
        <f t="shared" si="121"/>
        <v>40.770000000000003</v>
      </c>
      <c r="L1065" s="199">
        <f t="shared" si="122"/>
        <v>0</v>
      </c>
      <c r="M1065" s="200">
        <f t="shared" si="123"/>
        <v>319.68200000000002</v>
      </c>
      <c r="N1065" s="200">
        <f t="shared" si="124"/>
        <v>40.770000000000003</v>
      </c>
      <c r="O1065" s="201">
        <f t="shared" si="125"/>
        <v>13033.44</v>
      </c>
    </row>
    <row r="1066" spans="2:15" ht="36" x14ac:dyDescent="0.25">
      <c r="B1066" s="191" t="s">
        <v>117</v>
      </c>
      <c r="C1066" s="191" t="s">
        <v>113</v>
      </c>
      <c r="D1066" s="192" t="s">
        <v>349</v>
      </c>
      <c r="E1066" s="193" t="s">
        <v>350</v>
      </c>
      <c r="F1066" s="194" t="s">
        <v>46</v>
      </c>
      <c r="G1066" s="195">
        <v>323.70800000000003</v>
      </c>
      <c r="H1066" s="196">
        <v>519.33000000000004</v>
      </c>
      <c r="I1066" s="197">
        <v>168111.28</v>
      </c>
      <c r="J1066" s="198"/>
      <c r="K1066" s="198">
        <f t="shared" si="121"/>
        <v>519.33000000000004</v>
      </c>
      <c r="L1066" s="199">
        <f t="shared" si="122"/>
        <v>0</v>
      </c>
      <c r="M1066" s="200">
        <f t="shared" si="123"/>
        <v>323.70800000000003</v>
      </c>
      <c r="N1066" s="200">
        <f t="shared" si="124"/>
        <v>519.33000000000004</v>
      </c>
      <c r="O1066" s="201">
        <f t="shared" si="125"/>
        <v>168111.28</v>
      </c>
    </row>
    <row r="1067" spans="2:15" ht="36" x14ac:dyDescent="0.25">
      <c r="B1067" s="191" t="s">
        <v>120</v>
      </c>
      <c r="C1067" s="191" t="s">
        <v>113</v>
      </c>
      <c r="D1067" s="192" t="s">
        <v>124</v>
      </c>
      <c r="E1067" s="193" t="s">
        <v>125</v>
      </c>
      <c r="F1067" s="194" t="s">
        <v>46</v>
      </c>
      <c r="G1067" s="195">
        <v>319.68200000000002</v>
      </c>
      <c r="H1067" s="196">
        <v>39.46</v>
      </c>
      <c r="I1067" s="197">
        <v>12614.65</v>
      </c>
      <c r="J1067" s="198"/>
      <c r="K1067" s="198">
        <f t="shared" si="121"/>
        <v>39.46</v>
      </c>
      <c r="L1067" s="199">
        <f t="shared" si="122"/>
        <v>0</v>
      </c>
      <c r="M1067" s="200">
        <f t="shared" si="123"/>
        <v>319.68200000000002</v>
      </c>
      <c r="N1067" s="200">
        <f t="shared" si="124"/>
        <v>39.46</v>
      </c>
      <c r="O1067" s="201">
        <f t="shared" si="125"/>
        <v>12614.65</v>
      </c>
    </row>
    <row r="1068" spans="2:15" ht="36" x14ac:dyDescent="0.25">
      <c r="B1068" s="191" t="s">
        <v>123</v>
      </c>
      <c r="C1068" s="191" t="s">
        <v>113</v>
      </c>
      <c r="D1068" s="192" t="s">
        <v>351</v>
      </c>
      <c r="E1068" s="193" t="s">
        <v>352</v>
      </c>
      <c r="F1068" s="194" t="s">
        <v>46</v>
      </c>
      <c r="G1068" s="195">
        <v>323.70800000000003</v>
      </c>
      <c r="H1068" s="196">
        <v>77.599999999999994</v>
      </c>
      <c r="I1068" s="197">
        <v>25119.74</v>
      </c>
      <c r="J1068" s="198"/>
      <c r="K1068" s="198">
        <f t="shared" si="121"/>
        <v>77.599999999999994</v>
      </c>
      <c r="L1068" s="199">
        <f t="shared" si="122"/>
        <v>0</v>
      </c>
      <c r="M1068" s="200">
        <f t="shared" si="123"/>
        <v>323.70800000000003</v>
      </c>
      <c r="N1068" s="200">
        <f t="shared" si="124"/>
        <v>77.599999999999994</v>
      </c>
      <c r="O1068" s="201">
        <f t="shared" si="125"/>
        <v>25119.74</v>
      </c>
    </row>
    <row r="1069" spans="2:15" ht="24" x14ac:dyDescent="0.25">
      <c r="B1069" s="191" t="s">
        <v>126</v>
      </c>
      <c r="C1069" s="191" t="s">
        <v>113</v>
      </c>
      <c r="D1069" s="192" t="s">
        <v>67</v>
      </c>
      <c r="E1069" s="193" t="s">
        <v>68</v>
      </c>
      <c r="F1069" s="194" t="s">
        <v>46</v>
      </c>
      <c r="G1069" s="195">
        <v>1112.0419999999999</v>
      </c>
      <c r="H1069" s="196">
        <v>55.24</v>
      </c>
      <c r="I1069" s="197">
        <v>61429.2</v>
      </c>
      <c r="J1069" s="198">
        <v>-84.02</v>
      </c>
      <c r="K1069" s="198">
        <f t="shared" si="121"/>
        <v>55.24</v>
      </c>
      <c r="L1069" s="199">
        <f t="shared" si="122"/>
        <v>-4641.26</v>
      </c>
      <c r="M1069" s="200">
        <f t="shared" si="123"/>
        <v>1028.0219999999999</v>
      </c>
      <c r="N1069" s="200">
        <f t="shared" si="124"/>
        <v>55.24</v>
      </c>
      <c r="O1069" s="201">
        <f t="shared" si="125"/>
        <v>56787.94</v>
      </c>
    </row>
    <row r="1070" spans="2:15" ht="48" x14ac:dyDescent="0.25">
      <c r="B1070" s="191" t="s">
        <v>127</v>
      </c>
      <c r="C1070" s="191" t="s">
        <v>113</v>
      </c>
      <c r="D1070" s="192" t="s">
        <v>128</v>
      </c>
      <c r="E1070" s="193" t="s">
        <v>129</v>
      </c>
      <c r="F1070" s="194" t="s">
        <v>130</v>
      </c>
      <c r="G1070" s="195">
        <v>23.1</v>
      </c>
      <c r="H1070" s="196">
        <v>170.98</v>
      </c>
      <c r="I1070" s="197">
        <v>3949.64</v>
      </c>
      <c r="J1070" s="198"/>
      <c r="K1070" s="198">
        <f t="shared" si="121"/>
        <v>170.98</v>
      </c>
      <c r="L1070" s="199">
        <f t="shared" si="122"/>
        <v>0</v>
      </c>
      <c r="M1070" s="200">
        <f t="shared" si="123"/>
        <v>23.1</v>
      </c>
      <c r="N1070" s="200">
        <f t="shared" si="124"/>
        <v>170.98</v>
      </c>
      <c r="O1070" s="201">
        <f t="shared" si="125"/>
        <v>3949.64</v>
      </c>
    </row>
    <row r="1071" spans="2:15" ht="24" x14ac:dyDescent="0.25">
      <c r="B1071" s="191" t="s">
        <v>66</v>
      </c>
      <c r="C1071" s="191" t="s">
        <v>113</v>
      </c>
      <c r="D1071" s="192" t="s">
        <v>353</v>
      </c>
      <c r="E1071" s="193" t="s">
        <v>354</v>
      </c>
      <c r="F1071" s="194" t="s">
        <v>130</v>
      </c>
      <c r="G1071" s="195">
        <v>4.4000000000000004</v>
      </c>
      <c r="H1071" s="196">
        <v>257.77999999999997</v>
      </c>
      <c r="I1071" s="197">
        <v>1134.23</v>
      </c>
      <c r="J1071" s="198"/>
      <c r="K1071" s="198">
        <f t="shared" si="121"/>
        <v>257.77999999999997</v>
      </c>
      <c r="L1071" s="199">
        <f t="shared" si="122"/>
        <v>0</v>
      </c>
      <c r="M1071" s="200">
        <f t="shared" si="123"/>
        <v>4.4000000000000004</v>
      </c>
      <c r="N1071" s="200">
        <f t="shared" si="124"/>
        <v>257.77999999999997</v>
      </c>
      <c r="O1071" s="201">
        <f t="shared" si="125"/>
        <v>1134.23</v>
      </c>
    </row>
    <row r="1072" spans="2:15" ht="48" x14ac:dyDescent="0.25">
      <c r="B1072" s="191" t="s">
        <v>133</v>
      </c>
      <c r="C1072" s="191" t="s">
        <v>113</v>
      </c>
      <c r="D1072" s="192" t="s">
        <v>131</v>
      </c>
      <c r="E1072" s="193" t="s">
        <v>132</v>
      </c>
      <c r="F1072" s="194" t="s">
        <v>130</v>
      </c>
      <c r="G1072" s="195">
        <v>11</v>
      </c>
      <c r="H1072" s="196">
        <v>147.30000000000001</v>
      </c>
      <c r="I1072" s="197">
        <v>1620.3</v>
      </c>
      <c r="J1072" s="198"/>
      <c r="K1072" s="198">
        <f t="shared" si="121"/>
        <v>147.30000000000001</v>
      </c>
      <c r="L1072" s="199">
        <f t="shared" si="122"/>
        <v>0</v>
      </c>
      <c r="M1072" s="200">
        <f t="shared" si="123"/>
        <v>11</v>
      </c>
      <c r="N1072" s="200">
        <f t="shared" si="124"/>
        <v>147.30000000000001</v>
      </c>
      <c r="O1072" s="201">
        <f t="shared" si="125"/>
        <v>1620.3</v>
      </c>
    </row>
    <row r="1073" spans="2:15" ht="24" x14ac:dyDescent="0.25">
      <c r="B1073" s="191" t="s">
        <v>136</v>
      </c>
      <c r="C1073" s="191" t="s">
        <v>113</v>
      </c>
      <c r="D1073" s="192" t="s">
        <v>333</v>
      </c>
      <c r="E1073" s="193" t="s">
        <v>334</v>
      </c>
      <c r="F1073" s="194" t="s">
        <v>81</v>
      </c>
      <c r="G1073" s="195">
        <v>0.68300000000000005</v>
      </c>
      <c r="H1073" s="196">
        <v>57.87</v>
      </c>
      <c r="I1073" s="197">
        <v>39.53</v>
      </c>
      <c r="J1073" s="198"/>
      <c r="K1073" s="198">
        <f t="shared" si="121"/>
        <v>57.87</v>
      </c>
      <c r="L1073" s="199">
        <f t="shared" si="122"/>
        <v>0</v>
      </c>
      <c r="M1073" s="200">
        <f t="shared" si="123"/>
        <v>0.68300000000000005</v>
      </c>
      <c r="N1073" s="200">
        <f t="shared" si="124"/>
        <v>57.87</v>
      </c>
      <c r="O1073" s="201">
        <f t="shared" si="125"/>
        <v>39.53</v>
      </c>
    </row>
    <row r="1074" spans="2:15" ht="24" x14ac:dyDescent="0.25">
      <c r="B1074" s="191" t="s">
        <v>139</v>
      </c>
      <c r="C1074" s="191" t="s">
        <v>113</v>
      </c>
      <c r="D1074" s="192" t="s">
        <v>134</v>
      </c>
      <c r="E1074" s="193" t="s">
        <v>135</v>
      </c>
      <c r="F1074" s="194" t="s">
        <v>81</v>
      </c>
      <c r="G1074" s="195">
        <v>123.01</v>
      </c>
      <c r="H1074" s="196">
        <v>257.77999999999997</v>
      </c>
      <c r="I1074" s="197">
        <v>31709.52</v>
      </c>
      <c r="J1074" s="198"/>
      <c r="K1074" s="198">
        <f t="shared" si="121"/>
        <v>257.77999999999997</v>
      </c>
      <c r="L1074" s="199">
        <f t="shared" si="122"/>
        <v>0</v>
      </c>
      <c r="M1074" s="200">
        <f t="shared" si="123"/>
        <v>123.01</v>
      </c>
      <c r="N1074" s="200">
        <f t="shared" si="124"/>
        <v>257.77999999999997</v>
      </c>
      <c r="O1074" s="201">
        <f t="shared" si="125"/>
        <v>31709.52</v>
      </c>
    </row>
    <row r="1075" spans="2:15" ht="24" x14ac:dyDescent="0.25">
      <c r="B1075" s="191" t="s">
        <v>78</v>
      </c>
      <c r="C1075" s="191" t="s">
        <v>113</v>
      </c>
      <c r="D1075" s="192" t="s">
        <v>495</v>
      </c>
      <c r="E1075" s="193" t="s">
        <v>496</v>
      </c>
      <c r="F1075" s="194" t="s">
        <v>46</v>
      </c>
      <c r="G1075" s="195">
        <v>2.64</v>
      </c>
      <c r="H1075" s="196">
        <v>26.3</v>
      </c>
      <c r="I1075" s="197">
        <v>69.430000000000007</v>
      </c>
      <c r="J1075" s="198"/>
      <c r="K1075" s="198">
        <f t="shared" si="121"/>
        <v>26.3</v>
      </c>
      <c r="L1075" s="199">
        <f t="shared" si="122"/>
        <v>0</v>
      </c>
      <c r="M1075" s="200">
        <f t="shared" si="123"/>
        <v>2.64</v>
      </c>
      <c r="N1075" s="200">
        <f t="shared" si="124"/>
        <v>26.3</v>
      </c>
      <c r="O1075" s="201">
        <f t="shared" si="125"/>
        <v>69.430000000000007</v>
      </c>
    </row>
    <row r="1076" spans="2:15" ht="24" x14ac:dyDescent="0.25">
      <c r="B1076" s="191" t="s">
        <v>144</v>
      </c>
      <c r="C1076" s="191" t="s">
        <v>113</v>
      </c>
      <c r="D1076" s="192" t="s">
        <v>335</v>
      </c>
      <c r="E1076" s="193" t="s">
        <v>336</v>
      </c>
      <c r="F1076" s="194" t="s">
        <v>46</v>
      </c>
      <c r="G1076" s="195">
        <v>1.5509999999999999</v>
      </c>
      <c r="H1076" s="196">
        <v>18.41</v>
      </c>
      <c r="I1076" s="197">
        <v>28.55</v>
      </c>
      <c r="J1076" s="198"/>
      <c r="K1076" s="198">
        <f t="shared" si="121"/>
        <v>18.41</v>
      </c>
      <c r="L1076" s="199">
        <f t="shared" si="122"/>
        <v>0</v>
      </c>
      <c r="M1076" s="200">
        <f t="shared" si="123"/>
        <v>1.5509999999999999</v>
      </c>
      <c r="N1076" s="200">
        <f t="shared" si="124"/>
        <v>18.41</v>
      </c>
      <c r="O1076" s="201">
        <f t="shared" si="125"/>
        <v>28.55</v>
      </c>
    </row>
    <row r="1077" spans="2:15" x14ac:dyDescent="0.25">
      <c r="B1077" s="191" t="s">
        <v>147</v>
      </c>
      <c r="C1077" s="191" t="s">
        <v>113</v>
      </c>
      <c r="D1077" s="192" t="s">
        <v>337</v>
      </c>
      <c r="E1077" s="193" t="s">
        <v>338</v>
      </c>
      <c r="F1077" s="194" t="s">
        <v>46</v>
      </c>
      <c r="G1077" s="195">
        <v>1.5509999999999999</v>
      </c>
      <c r="H1077" s="196">
        <v>27.62</v>
      </c>
      <c r="I1077" s="197">
        <v>42.84</v>
      </c>
      <c r="J1077" s="198"/>
      <c r="K1077" s="198">
        <f t="shared" si="121"/>
        <v>27.62</v>
      </c>
      <c r="L1077" s="199">
        <f t="shared" si="122"/>
        <v>0</v>
      </c>
      <c r="M1077" s="200">
        <f t="shared" si="123"/>
        <v>1.5509999999999999</v>
      </c>
      <c r="N1077" s="200">
        <f t="shared" si="124"/>
        <v>27.62</v>
      </c>
      <c r="O1077" s="201">
        <f t="shared" si="125"/>
        <v>42.84</v>
      </c>
    </row>
    <row r="1078" spans="2:15" x14ac:dyDescent="0.25">
      <c r="B1078" s="191" t="s">
        <v>150</v>
      </c>
      <c r="C1078" s="191" t="s">
        <v>113</v>
      </c>
      <c r="D1078" s="192" t="s">
        <v>339</v>
      </c>
      <c r="E1078" s="193" t="s">
        <v>340</v>
      </c>
      <c r="F1078" s="194" t="s">
        <v>46</v>
      </c>
      <c r="G1078" s="195">
        <v>1.5509999999999999</v>
      </c>
      <c r="H1078" s="196">
        <v>11.84</v>
      </c>
      <c r="I1078" s="197">
        <v>18.36</v>
      </c>
      <c r="J1078" s="198"/>
      <c r="K1078" s="198">
        <f t="shared" si="121"/>
        <v>11.84</v>
      </c>
      <c r="L1078" s="199">
        <f t="shared" si="122"/>
        <v>0</v>
      </c>
      <c r="M1078" s="200">
        <f t="shared" si="123"/>
        <v>1.5509999999999999</v>
      </c>
      <c r="N1078" s="200">
        <f t="shared" si="124"/>
        <v>11.84</v>
      </c>
      <c r="O1078" s="201">
        <f t="shared" si="125"/>
        <v>18.36</v>
      </c>
    </row>
    <row r="1079" spans="2:15" x14ac:dyDescent="0.25">
      <c r="B1079" s="202" t="s">
        <v>153</v>
      </c>
      <c r="C1079" s="202" t="s">
        <v>175</v>
      </c>
      <c r="D1079" s="203" t="s">
        <v>341</v>
      </c>
      <c r="E1079" s="204" t="s">
        <v>342</v>
      </c>
      <c r="F1079" s="205" t="s">
        <v>62</v>
      </c>
      <c r="G1079" s="206">
        <v>2.3E-2</v>
      </c>
      <c r="H1079" s="207">
        <v>170.98</v>
      </c>
      <c r="I1079" s="208">
        <v>3.93</v>
      </c>
      <c r="J1079" s="198"/>
      <c r="K1079" s="198">
        <f t="shared" si="121"/>
        <v>170.98</v>
      </c>
      <c r="L1079" s="199">
        <f t="shared" si="122"/>
        <v>0</v>
      </c>
      <c r="M1079" s="200">
        <f t="shared" si="123"/>
        <v>2.3E-2</v>
      </c>
      <c r="N1079" s="200">
        <f t="shared" si="124"/>
        <v>170.98</v>
      </c>
      <c r="O1079" s="201">
        <f t="shared" si="125"/>
        <v>3.93</v>
      </c>
    </row>
    <row r="1080" spans="2:15" x14ac:dyDescent="0.25">
      <c r="B1080" s="191" t="s">
        <v>156</v>
      </c>
      <c r="C1080" s="191" t="s">
        <v>113</v>
      </c>
      <c r="D1080" s="192" t="s">
        <v>343</v>
      </c>
      <c r="E1080" s="193" t="s">
        <v>344</v>
      </c>
      <c r="F1080" s="194" t="s">
        <v>46</v>
      </c>
      <c r="G1080" s="195">
        <v>1.5509999999999999</v>
      </c>
      <c r="H1080" s="196">
        <v>5.26</v>
      </c>
      <c r="I1080" s="197">
        <v>8.16</v>
      </c>
      <c r="J1080" s="198"/>
      <c r="K1080" s="198">
        <f t="shared" si="121"/>
        <v>5.26</v>
      </c>
      <c r="L1080" s="199">
        <f t="shared" si="122"/>
        <v>0</v>
      </c>
      <c r="M1080" s="200">
        <f t="shared" si="123"/>
        <v>1.5509999999999999</v>
      </c>
      <c r="N1080" s="200">
        <f t="shared" si="124"/>
        <v>5.26</v>
      </c>
      <c r="O1080" s="201">
        <f t="shared" si="125"/>
        <v>8.16</v>
      </c>
    </row>
    <row r="1081" spans="2:15" ht="24" x14ac:dyDescent="0.25">
      <c r="B1081" s="191" t="s">
        <v>159</v>
      </c>
      <c r="C1081" s="191" t="s">
        <v>113</v>
      </c>
      <c r="D1081" s="192" t="s">
        <v>137</v>
      </c>
      <c r="E1081" s="193" t="s">
        <v>138</v>
      </c>
      <c r="F1081" s="194" t="s">
        <v>81</v>
      </c>
      <c r="G1081" s="195">
        <v>369.04</v>
      </c>
      <c r="H1081" s="196">
        <v>234.11</v>
      </c>
      <c r="I1081" s="197">
        <v>86395.95</v>
      </c>
      <c r="J1081" s="198"/>
      <c r="K1081" s="198">
        <f t="shared" si="121"/>
        <v>234.11</v>
      </c>
      <c r="L1081" s="199">
        <f t="shared" si="122"/>
        <v>0</v>
      </c>
      <c r="M1081" s="200">
        <f t="shared" si="123"/>
        <v>369.04</v>
      </c>
      <c r="N1081" s="200">
        <f t="shared" si="124"/>
        <v>234.11</v>
      </c>
      <c r="O1081" s="201">
        <f t="shared" si="125"/>
        <v>86395.95</v>
      </c>
    </row>
    <row r="1082" spans="2:15" ht="24" x14ac:dyDescent="0.25">
      <c r="B1082" s="191" t="s">
        <v>162</v>
      </c>
      <c r="C1082" s="191" t="s">
        <v>113</v>
      </c>
      <c r="D1082" s="192" t="s">
        <v>140</v>
      </c>
      <c r="E1082" s="193" t="s">
        <v>141</v>
      </c>
      <c r="F1082" s="194" t="s">
        <v>81</v>
      </c>
      <c r="G1082" s="195">
        <v>512.55999999999995</v>
      </c>
      <c r="H1082" s="196">
        <v>257.77999999999997</v>
      </c>
      <c r="I1082" s="197">
        <v>132127.72</v>
      </c>
      <c r="J1082" s="198"/>
      <c r="K1082" s="198">
        <f t="shared" si="121"/>
        <v>257.77999999999997</v>
      </c>
      <c r="L1082" s="199">
        <f t="shared" si="122"/>
        <v>0</v>
      </c>
      <c r="M1082" s="200">
        <f t="shared" si="123"/>
        <v>512.55999999999995</v>
      </c>
      <c r="N1082" s="200">
        <f t="shared" si="124"/>
        <v>257.77999999999997</v>
      </c>
      <c r="O1082" s="201">
        <f t="shared" si="125"/>
        <v>132127.72</v>
      </c>
    </row>
    <row r="1083" spans="2:15" ht="24" x14ac:dyDescent="0.25">
      <c r="B1083" s="191" t="s">
        <v>165</v>
      </c>
      <c r="C1083" s="191" t="s">
        <v>113</v>
      </c>
      <c r="D1083" s="192" t="s">
        <v>142</v>
      </c>
      <c r="E1083" s="193" t="s">
        <v>143</v>
      </c>
      <c r="F1083" s="194" t="s">
        <v>81</v>
      </c>
      <c r="G1083" s="195">
        <v>143.52000000000001</v>
      </c>
      <c r="H1083" s="196">
        <v>315.64999999999998</v>
      </c>
      <c r="I1083" s="197">
        <v>45302.09</v>
      </c>
      <c r="J1083" s="198"/>
      <c r="K1083" s="198">
        <f t="shared" si="121"/>
        <v>315.64999999999998</v>
      </c>
      <c r="L1083" s="199">
        <f t="shared" si="122"/>
        <v>0</v>
      </c>
      <c r="M1083" s="200">
        <f t="shared" si="123"/>
        <v>143.52000000000001</v>
      </c>
      <c r="N1083" s="200">
        <f t="shared" si="124"/>
        <v>315.64999999999998</v>
      </c>
      <c r="O1083" s="201">
        <f t="shared" si="125"/>
        <v>45302.09</v>
      </c>
    </row>
    <row r="1084" spans="2:15" ht="24" x14ac:dyDescent="0.25">
      <c r="B1084" s="191" t="s">
        <v>168</v>
      </c>
      <c r="C1084" s="191" t="s">
        <v>113</v>
      </c>
      <c r="D1084" s="192" t="s">
        <v>145</v>
      </c>
      <c r="E1084" s="193" t="s">
        <v>146</v>
      </c>
      <c r="F1084" s="194" t="s">
        <v>46</v>
      </c>
      <c r="G1084" s="195">
        <v>2481.14</v>
      </c>
      <c r="H1084" s="196">
        <v>69.709999999999994</v>
      </c>
      <c r="I1084" s="197">
        <v>172960.27</v>
      </c>
      <c r="J1084" s="198"/>
      <c r="K1084" s="198">
        <f t="shared" si="121"/>
        <v>69.709999999999994</v>
      </c>
      <c r="L1084" s="199">
        <f t="shared" si="122"/>
        <v>0</v>
      </c>
      <c r="M1084" s="200">
        <f t="shared" si="123"/>
        <v>2481.14</v>
      </c>
      <c r="N1084" s="200">
        <f t="shared" si="124"/>
        <v>69.709999999999994</v>
      </c>
      <c r="O1084" s="201">
        <f t="shared" si="125"/>
        <v>172960.27</v>
      </c>
    </row>
    <row r="1085" spans="2:15" ht="24" x14ac:dyDescent="0.25">
      <c r="B1085" s="191" t="s">
        <v>171</v>
      </c>
      <c r="C1085" s="191" t="s">
        <v>113</v>
      </c>
      <c r="D1085" s="192" t="s">
        <v>148</v>
      </c>
      <c r="E1085" s="193" t="s">
        <v>149</v>
      </c>
      <c r="F1085" s="194" t="s">
        <v>46</v>
      </c>
      <c r="G1085" s="195">
        <v>2481.14</v>
      </c>
      <c r="H1085" s="196">
        <v>80.23</v>
      </c>
      <c r="I1085" s="197">
        <v>199061.86</v>
      </c>
      <c r="J1085" s="198"/>
      <c r="K1085" s="198">
        <f t="shared" si="121"/>
        <v>80.23</v>
      </c>
      <c r="L1085" s="199">
        <f t="shared" si="122"/>
        <v>0</v>
      </c>
      <c r="M1085" s="200">
        <f t="shared" si="123"/>
        <v>2481.14</v>
      </c>
      <c r="N1085" s="200">
        <f t="shared" si="124"/>
        <v>80.23</v>
      </c>
      <c r="O1085" s="201">
        <f t="shared" si="125"/>
        <v>199061.86</v>
      </c>
    </row>
    <row r="1086" spans="2:15" ht="36" x14ac:dyDescent="0.25">
      <c r="B1086" s="191" t="s">
        <v>174</v>
      </c>
      <c r="C1086" s="191" t="s">
        <v>113</v>
      </c>
      <c r="D1086" s="192" t="s">
        <v>151</v>
      </c>
      <c r="E1086" s="193" t="s">
        <v>152</v>
      </c>
      <c r="F1086" s="194" t="s">
        <v>81</v>
      </c>
      <c r="G1086" s="195">
        <v>615.072</v>
      </c>
      <c r="H1086" s="196">
        <v>13.15</v>
      </c>
      <c r="I1086" s="197">
        <v>8088.2</v>
      </c>
      <c r="J1086" s="198"/>
      <c r="K1086" s="198">
        <f t="shared" si="121"/>
        <v>13.15</v>
      </c>
      <c r="L1086" s="199">
        <f t="shared" si="122"/>
        <v>0</v>
      </c>
      <c r="M1086" s="200">
        <f t="shared" si="123"/>
        <v>615.072</v>
      </c>
      <c r="N1086" s="200">
        <f t="shared" si="124"/>
        <v>13.15</v>
      </c>
      <c r="O1086" s="201">
        <f t="shared" si="125"/>
        <v>8088.2</v>
      </c>
    </row>
    <row r="1087" spans="2:15" ht="36" x14ac:dyDescent="0.25">
      <c r="B1087" s="191" t="s">
        <v>179</v>
      </c>
      <c r="C1087" s="191" t="s">
        <v>113</v>
      </c>
      <c r="D1087" s="192" t="s">
        <v>154</v>
      </c>
      <c r="E1087" s="193" t="s">
        <v>155</v>
      </c>
      <c r="F1087" s="194" t="s">
        <v>81</v>
      </c>
      <c r="G1087" s="195">
        <v>1718.78</v>
      </c>
      <c r="H1087" s="196">
        <v>187</v>
      </c>
      <c r="I1087" s="197">
        <v>321411.86</v>
      </c>
      <c r="J1087" s="198"/>
      <c r="K1087" s="198">
        <f t="shared" si="121"/>
        <v>187</v>
      </c>
      <c r="L1087" s="199">
        <f t="shared" si="122"/>
        <v>0</v>
      </c>
      <c r="M1087" s="200">
        <f t="shared" si="123"/>
        <v>1718.78</v>
      </c>
      <c r="N1087" s="200">
        <f t="shared" si="124"/>
        <v>187</v>
      </c>
      <c r="O1087" s="201">
        <f t="shared" si="125"/>
        <v>321411.86</v>
      </c>
    </row>
    <row r="1088" spans="2:15" ht="24" x14ac:dyDescent="0.25">
      <c r="B1088" s="191" t="s">
        <v>183</v>
      </c>
      <c r="C1088" s="191" t="s">
        <v>113</v>
      </c>
      <c r="D1088" s="192" t="s">
        <v>157</v>
      </c>
      <c r="E1088" s="193" t="s">
        <v>158</v>
      </c>
      <c r="F1088" s="194" t="s">
        <v>81</v>
      </c>
      <c r="G1088" s="195">
        <v>1025.1199999999999</v>
      </c>
      <c r="H1088" s="196">
        <v>44.72</v>
      </c>
      <c r="I1088" s="197">
        <v>45843.37</v>
      </c>
      <c r="J1088" s="198"/>
      <c r="K1088" s="198">
        <f t="shared" si="121"/>
        <v>44.72</v>
      </c>
      <c r="L1088" s="199">
        <f t="shared" si="122"/>
        <v>0</v>
      </c>
      <c r="M1088" s="200">
        <f t="shared" si="123"/>
        <v>1025.1199999999999</v>
      </c>
      <c r="N1088" s="200">
        <f t="shared" si="124"/>
        <v>44.72</v>
      </c>
      <c r="O1088" s="201">
        <f t="shared" si="125"/>
        <v>45843.37</v>
      </c>
    </row>
    <row r="1089" spans="2:15" ht="36" x14ac:dyDescent="0.25">
      <c r="B1089" s="191" t="s">
        <v>186</v>
      </c>
      <c r="C1089" s="191" t="s">
        <v>113</v>
      </c>
      <c r="D1089" s="192" t="s">
        <v>160</v>
      </c>
      <c r="E1089" s="193" t="s">
        <v>161</v>
      </c>
      <c r="F1089" s="194" t="s">
        <v>81</v>
      </c>
      <c r="G1089" s="195">
        <v>331.5</v>
      </c>
      <c r="H1089" s="196">
        <v>247.39</v>
      </c>
      <c r="I1089" s="197">
        <v>82009.789999999994</v>
      </c>
      <c r="J1089" s="198"/>
      <c r="K1089" s="198">
        <f t="shared" si="121"/>
        <v>247.39</v>
      </c>
      <c r="L1089" s="199">
        <f t="shared" si="122"/>
        <v>0</v>
      </c>
      <c r="M1089" s="200">
        <f t="shared" si="123"/>
        <v>331.5</v>
      </c>
      <c r="N1089" s="200">
        <f t="shared" si="124"/>
        <v>247.39</v>
      </c>
      <c r="O1089" s="201">
        <f t="shared" si="125"/>
        <v>82009.789999999994</v>
      </c>
    </row>
    <row r="1090" spans="2:15" x14ac:dyDescent="0.25">
      <c r="B1090" s="191" t="s">
        <v>189</v>
      </c>
      <c r="C1090" s="191" t="s">
        <v>113</v>
      </c>
      <c r="D1090" s="192" t="s">
        <v>163</v>
      </c>
      <c r="E1090" s="193" t="s">
        <v>164</v>
      </c>
      <c r="F1090" s="194" t="s">
        <v>81</v>
      </c>
      <c r="G1090" s="195">
        <v>331.5</v>
      </c>
      <c r="H1090" s="196">
        <v>11.84</v>
      </c>
      <c r="I1090" s="197">
        <v>3924.96</v>
      </c>
      <c r="J1090" s="198"/>
      <c r="K1090" s="198">
        <f t="shared" si="121"/>
        <v>11.84</v>
      </c>
      <c r="L1090" s="199">
        <f t="shared" si="122"/>
        <v>0</v>
      </c>
      <c r="M1090" s="200">
        <f t="shared" si="123"/>
        <v>331.5</v>
      </c>
      <c r="N1090" s="200">
        <f t="shared" si="124"/>
        <v>11.84</v>
      </c>
      <c r="O1090" s="201">
        <f t="shared" si="125"/>
        <v>3924.96</v>
      </c>
    </row>
    <row r="1091" spans="2:15" ht="24" x14ac:dyDescent="0.25">
      <c r="B1091" s="191" t="s">
        <v>192</v>
      </c>
      <c r="C1091" s="191" t="s">
        <v>113</v>
      </c>
      <c r="D1091" s="192" t="s">
        <v>166</v>
      </c>
      <c r="E1091" s="193" t="s">
        <v>167</v>
      </c>
      <c r="F1091" s="194" t="s">
        <v>65</v>
      </c>
      <c r="G1091" s="195">
        <v>529.78700000000003</v>
      </c>
      <c r="H1091" s="196">
        <v>116</v>
      </c>
      <c r="I1091" s="197">
        <v>61455.29</v>
      </c>
      <c r="J1091" s="198"/>
      <c r="K1091" s="198">
        <f t="shared" si="121"/>
        <v>116</v>
      </c>
      <c r="L1091" s="199">
        <f t="shared" si="122"/>
        <v>0</v>
      </c>
      <c r="M1091" s="200">
        <f t="shared" si="123"/>
        <v>529.78700000000003</v>
      </c>
      <c r="N1091" s="200">
        <f t="shared" si="124"/>
        <v>116</v>
      </c>
      <c r="O1091" s="201">
        <f t="shared" si="125"/>
        <v>61455.29</v>
      </c>
    </row>
    <row r="1092" spans="2:15" ht="24" x14ac:dyDescent="0.25">
      <c r="B1092" s="191" t="s">
        <v>195</v>
      </c>
      <c r="C1092" s="191" t="s">
        <v>113</v>
      </c>
      <c r="D1092" s="192" t="s">
        <v>169</v>
      </c>
      <c r="E1092" s="193" t="s">
        <v>170</v>
      </c>
      <c r="F1092" s="194" t="s">
        <v>81</v>
      </c>
      <c r="G1092" s="195">
        <v>693.66</v>
      </c>
      <c r="H1092" s="196">
        <v>286.72000000000003</v>
      </c>
      <c r="I1092" s="197">
        <v>198886.2</v>
      </c>
      <c r="J1092" s="198"/>
      <c r="K1092" s="198">
        <f t="shared" si="121"/>
        <v>286.72000000000003</v>
      </c>
      <c r="L1092" s="199">
        <f t="shared" si="122"/>
        <v>0</v>
      </c>
      <c r="M1092" s="200">
        <f t="shared" si="123"/>
        <v>693.66</v>
      </c>
      <c r="N1092" s="200">
        <f t="shared" si="124"/>
        <v>286.72000000000003</v>
      </c>
      <c r="O1092" s="201">
        <f t="shared" si="125"/>
        <v>198886.2</v>
      </c>
    </row>
    <row r="1093" spans="2:15" ht="36" x14ac:dyDescent="0.25">
      <c r="B1093" s="191" t="s">
        <v>198</v>
      </c>
      <c r="C1093" s="191" t="s">
        <v>113</v>
      </c>
      <c r="D1093" s="192" t="s">
        <v>172</v>
      </c>
      <c r="E1093" s="193" t="s">
        <v>173</v>
      </c>
      <c r="F1093" s="194" t="s">
        <v>81</v>
      </c>
      <c r="G1093" s="195">
        <v>260.85000000000002</v>
      </c>
      <c r="H1093" s="196">
        <v>318.27999999999997</v>
      </c>
      <c r="I1093" s="197">
        <v>83023.34</v>
      </c>
      <c r="J1093" s="198"/>
      <c r="K1093" s="198">
        <f t="shared" si="121"/>
        <v>318.27999999999997</v>
      </c>
      <c r="L1093" s="199">
        <f t="shared" si="122"/>
        <v>0</v>
      </c>
      <c r="M1093" s="200">
        <f t="shared" si="123"/>
        <v>260.85000000000002</v>
      </c>
      <c r="N1093" s="200">
        <f t="shared" si="124"/>
        <v>318.27999999999997</v>
      </c>
      <c r="O1093" s="201">
        <f t="shared" si="125"/>
        <v>83023.34</v>
      </c>
    </row>
    <row r="1094" spans="2:15" x14ac:dyDescent="0.25">
      <c r="B1094" s="202" t="s">
        <v>201</v>
      </c>
      <c r="C1094" s="202" t="s">
        <v>175</v>
      </c>
      <c r="D1094" s="203" t="s">
        <v>176</v>
      </c>
      <c r="E1094" s="204" t="s">
        <v>177</v>
      </c>
      <c r="F1094" s="205" t="s">
        <v>65</v>
      </c>
      <c r="G1094" s="206">
        <v>469.53</v>
      </c>
      <c r="H1094" s="207">
        <v>190.76</v>
      </c>
      <c r="I1094" s="208">
        <v>89567.54</v>
      </c>
      <c r="J1094" s="198"/>
      <c r="K1094" s="198">
        <f t="shared" si="121"/>
        <v>190.76</v>
      </c>
      <c r="L1094" s="199">
        <f t="shared" si="122"/>
        <v>0</v>
      </c>
      <c r="M1094" s="200">
        <f t="shared" si="123"/>
        <v>469.53</v>
      </c>
      <c r="N1094" s="200">
        <f t="shared" si="124"/>
        <v>190.76</v>
      </c>
      <c r="O1094" s="201">
        <f t="shared" si="125"/>
        <v>89567.54</v>
      </c>
    </row>
    <row r="1095" spans="2:15" x14ac:dyDescent="0.25">
      <c r="B1095" s="209"/>
      <c r="C1095" s="210" t="s">
        <v>108</v>
      </c>
      <c r="D1095" s="211" t="s">
        <v>117</v>
      </c>
      <c r="E1095" s="211" t="s">
        <v>178</v>
      </c>
      <c r="F1095" s="209"/>
      <c r="G1095" s="209"/>
      <c r="H1095" s="209"/>
      <c r="I1095" s="212">
        <v>19402.490000000002</v>
      </c>
      <c r="J1095" s="198"/>
      <c r="K1095" s="198">
        <f t="shared" si="121"/>
        <v>0</v>
      </c>
      <c r="L1095" s="199">
        <f t="shared" si="122"/>
        <v>0</v>
      </c>
      <c r="M1095" s="200">
        <f t="shared" si="123"/>
        <v>0</v>
      </c>
      <c r="N1095" s="200">
        <f t="shared" si="124"/>
        <v>0</v>
      </c>
      <c r="O1095" s="201">
        <f t="shared" si="125"/>
        <v>0</v>
      </c>
    </row>
    <row r="1096" spans="2:15" x14ac:dyDescent="0.25">
      <c r="B1096" s="191" t="s">
        <v>204</v>
      </c>
      <c r="C1096" s="191" t="s">
        <v>113</v>
      </c>
      <c r="D1096" s="192" t="s">
        <v>180</v>
      </c>
      <c r="E1096" s="193" t="s">
        <v>181</v>
      </c>
      <c r="F1096" s="194" t="s">
        <v>130</v>
      </c>
      <c r="G1096" s="195">
        <v>590.1</v>
      </c>
      <c r="H1096" s="196">
        <v>32.880000000000003</v>
      </c>
      <c r="I1096" s="197">
        <v>19402.490000000002</v>
      </c>
      <c r="J1096" s="198"/>
      <c r="K1096" s="198">
        <f t="shared" si="121"/>
        <v>32.880000000000003</v>
      </c>
      <c r="L1096" s="199">
        <f t="shared" si="122"/>
        <v>0</v>
      </c>
      <c r="M1096" s="200">
        <f t="shared" si="123"/>
        <v>590.1</v>
      </c>
      <c r="N1096" s="200">
        <f t="shared" si="124"/>
        <v>32.880000000000003</v>
      </c>
      <c r="O1096" s="201">
        <f t="shared" si="125"/>
        <v>19402.490000000002</v>
      </c>
    </row>
    <row r="1097" spans="2:15" x14ac:dyDescent="0.25">
      <c r="B1097" s="209"/>
      <c r="C1097" s="210" t="s">
        <v>108</v>
      </c>
      <c r="D1097" s="211" t="s">
        <v>120</v>
      </c>
      <c r="E1097" s="211" t="s">
        <v>182</v>
      </c>
      <c r="F1097" s="209"/>
      <c r="G1097" s="209"/>
      <c r="H1097" s="209"/>
      <c r="I1097" s="212">
        <v>44116.51</v>
      </c>
      <c r="J1097" s="198"/>
      <c r="K1097" s="198">
        <f t="shared" si="121"/>
        <v>0</v>
      </c>
      <c r="L1097" s="199">
        <f t="shared" si="122"/>
        <v>0</v>
      </c>
      <c r="M1097" s="200">
        <f t="shared" si="123"/>
        <v>0</v>
      </c>
      <c r="N1097" s="200">
        <f t="shared" si="124"/>
        <v>0</v>
      </c>
      <c r="O1097" s="201">
        <f t="shared" si="125"/>
        <v>0</v>
      </c>
    </row>
    <row r="1098" spans="2:15" ht="24" x14ac:dyDescent="0.25">
      <c r="B1098" s="191" t="s">
        <v>207</v>
      </c>
      <c r="C1098" s="191" t="s">
        <v>113</v>
      </c>
      <c r="D1098" s="192" t="s">
        <v>417</v>
      </c>
      <c r="E1098" s="193" t="s">
        <v>418</v>
      </c>
      <c r="F1098" s="194" t="s">
        <v>81</v>
      </c>
      <c r="G1098" s="195">
        <v>64.989999999999995</v>
      </c>
      <c r="H1098" s="196">
        <v>678.82</v>
      </c>
      <c r="I1098" s="197">
        <v>44116.51</v>
      </c>
      <c r="J1098" s="198"/>
      <c r="K1098" s="198">
        <f t="shared" si="121"/>
        <v>678.82</v>
      </c>
      <c r="L1098" s="199">
        <f t="shared" si="122"/>
        <v>0</v>
      </c>
      <c r="M1098" s="200">
        <f t="shared" si="123"/>
        <v>64.989999999999995</v>
      </c>
      <c r="N1098" s="200">
        <f t="shared" si="124"/>
        <v>678.82</v>
      </c>
      <c r="O1098" s="201">
        <f t="shared" si="125"/>
        <v>44116.51</v>
      </c>
    </row>
    <row r="1099" spans="2:15" x14ac:dyDescent="0.25">
      <c r="B1099" s="209"/>
      <c r="C1099" s="210" t="s">
        <v>108</v>
      </c>
      <c r="D1099" s="211" t="s">
        <v>123</v>
      </c>
      <c r="E1099" s="211" t="s">
        <v>43</v>
      </c>
      <c r="F1099" s="209"/>
      <c r="G1099" s="209"/>
      <c r="H1099" s="209"/>
      <c r="I1099" s="212">
        <v>1182954.1200000001</v>
      </c>
      <c r="J1099" s="198"/>
      <c r="K1099" s="198">
        <f t="shared" si="121"/>
        <v>0</v>
      </c>
      <c r="L1099" s="199">
        <f t="shared" si="122"/>
        <v>0</v>
      </c>
      <c r="M1099" s="200">
        <f t="shared" si="123"/>
        <v>0</v>
      </c>
      <c r="N1099" s="200">
        <f t="shared" si="124"/>
        <v>0</v>
      </c>
      <c r="O1099" s="201">
        <f t="shared" si="125"/>
        <v>0</v>
      </c>
    </row>
    <row r="1100" spans="2:15" ht="24" x14ac:dyDescent="0.25">
      <c r="B1100" s="191" t="s">
        <v>210</v>
      </c>
      <c r="C1100" s="191" t="s">
        <v>113</v>
      </c>
      <c r="D1100" s="192" t="s">
        <v>202</v>
      </c>
      <c r="E1100" s="193" t="s">
        <v>203</v>
      </c>
      <c r="F1100" s="194" t="s">
        <v>46</v>
      </c>
      <c r="G1100" s="195">
        <v>319.68200000000002</v>
      </c>
      <c r="H1100" s="196">
        <v>319.88</v>
      </c>
      <c r="I1100" s="197">
        <v>102259.88</v>
      </c>
      <c r="J1100" s="198"/>
      <c r="K1100" s="198">
        <f t="shared" si="121"/>
        <v>319.88</v>
      </c>
      <c r="L1100" s="199">
        <f t="shared" si="122"/>
        <v>0</v>
      </c>
      <c r="M1100" s="200">
        <f t="shared" si="123"/>
        <v>319.68200000000002</v>
      </c>
      <c r="N1100" s="200">
        <f t="shared" si="124"/>
        <v>319.88</v>
      </c>
      <c r="O1100" s="201">
        <f t="shared" si="125"/>
        <v>102259.88</v>
      </c>
    </row>
    <row r="1101" spans="2:15" x14ac:dyDescent="0.25">
      <c r="B1101" s="191" t="s">
        <v>211</v>
      </c>
      <c r="C1101" s="191" t="s">
        <v>113</v>
      </c>
      <c r="D1101" s="192" t="s">
        <v>208</v>
      </c>
      <c r="E1101" s="193" t="s">
        <v>209</v>
      </c>
      <c r="F1101" s="194" t="s">
        <v>46</v>
      </c>
      <c r="G1101" s="195">
        <v>643.39</v>
      </c>
      <c r="H1101" s="196">
        <v>155.66999999999999</v>
      </c>
      <c r="I1101" s="197">
        <v>100156.52</v>
      </c>
      <c r="J1101" s="198"/>
      <c r="K1101" s="198">
        <f t="shared" si="121"/>
        <v>155.66999999999999</v>
      </c>
      <c r="L1101" s="199">
        <f t="shared" si="122"/>
        <v>0</v>
      </c>
      <c r="M1101" s="200">
        <f t="shared" si="123"/>
        <v>643.39</v>
      </c>
      <c r="N1101" s="200">
        <f t="shared" si="124"/>
        <v>155.66999999999999</v>
      </c>
      <c r="O1101" s="201">
        <f t="shared" si="125"/>
        <v>100156.52</v>
      </c>
    </row>
    <row r="1102" spans="2:15" ht="24" x14ac:dyDescent="0.25">
      <c r="B1102" s="191" t="s">
        <v>214</v>
      </c>
      <c r="C1102" s="191" t="s">
        <v>113</v>
      </c>
      <c r="D1102" s="192" t="s">
        <v>360</v>
      </c>
      <c r="E1102" s="193" t="s">
        <v>361</v>
      </c>
      <c r="F1102" s="194" t="s">
        <v>46</v>
      </c>
      <c r="G1102" s="195">
        <v>323.70800000000003</v>
      </c>
      <c r="H1102" s="196">
        <v>420.19</v>
      </c>
      <c r="I1102" s="197">
        <v>136018.85999999999</v>
      </c>
      <c r="J1102" s="198"/>
      <c r="K1102" s="198">
        <f t="shared" si="121"/>
        <v>420.19</v>
      </c>
      <c r="L1102" s="199">
        <f t="shared" si="122"/>
        <v>0</v>
      </c>
      <c r="M1102" s="200">
        <f t="shared" si="123"/>
        <v>323.70800000000003</v>
      </c>
      <c r="N1102" s="200">
        <f t="shared" si="124"/>
        <v>420.19</v>
      </c>
      <c r="O1102" s="201">
        <f t="shared" si="125"/>
        <v>136018.85999999999</v>
      </c>
    </row>
    <row r="1103" spans="2:15" ht="24" x14ac:dyDescent="0.25">
      <c r="B1103" s="191" t="s">
        <v>215</v>
      </c>
      <c r="C1103" s="191" t="s">
        <v>113</v>
      </c>
      <c r="D1103" s="192" t="s">
        <v>362</v>
      </c>
      <c r="E1103" s="193" t="s">
        <v>331</v>
      </c>
      <c r="F1103" s="194" t="s">
        <v>46</v>
      </c>
      <c r="G1103" s="195">
        <v>323.70800000000003</v>
      </c>
      <c r="H1103" s="196">
        <v>315.11</v>
      </c>
      <c r="I1103" s="197">
        <v>102003.63</v>
      </c>
      <c r="J1103" s="198"/>
      <c r="K1103" s="198">
        <f t="shared" si="121"/>
        <v>315.11</v>
      </c>
      <c r="L1103" s="199">
        <f t="shared" si="122"/>
        <v>0</v>
      </c>
      <c r="M1103" s="200">
        <f t="shared" si="123"/>
        <v>323.70800000000003</v>
      </c>
      <c r="N1103" s="200">
        <f t="shared" si="124"/>
        <v>315.11</v>
      </c>
      <c r="O1103" s="201">
        <f t="shared" si="125"/>
        <v>102003.63</v>
      </c>
    </row>
    <row r="1104" spans="2:15" x14ac:dyDescent="0.25">
      <c r="B1104" s="191" t="s">
        <v>218</v>
      </c>
      <c r="C1104" s="191" t="s">
        <v>113</v>
      </c>
      <c r="D1104" s="192" t="s">
        <v>212</v>
      </c>
      <c r="E1104" s="193" t="s">
        <v>213</v>
      </c>
      <c r="F1104" s="194" t="s">
        <v>46</v>
      </c>
      <c r="G1104" s="195">
        <v>1112.0419999999999</v>
      </c>
      <c r="H1104" s="196">
        <v>18.04</v>
      </c>
      <c r="I1104" s="197">
        <v>20061.240000000002</v>
      </c>
      <c r="J1104" s="198">
        <v>-238.07</v>
      </c>
      <c r="K1104" s="198">
        <f t="shared" si="121"/>
        <v>18.04</v>
      </c>
      <c r="L1104" s="199">
        <f t="shared" si="122"/>
        <v>-4294.78</v>
      </c>
      <c r="M1104" s="200">
        <f t="shared" si="123"/>
        <v>873.97199999999998</v>
      </c>
      <c r="N1104" s="200">
        <f t="shared" si="124"/>
        <v>18.04</v>
      </c>
      <c r="O1104" s="201">
        <f t="shared" si="125"/>
        <v>15766.45</v>
      </c>
    </row>
    <row r="1105" spans="2:15" ht="24" x14ac:dyDescent="0.25">
      <c r="B1105" s="191" t="s">
        <v>219</v>
      </c>
      <c r="C1105" s="191" t="s">
        <v>113</v>
      </c>
      <c r="D1105" s="192" t="s">
        <v>73</v>
      </c>
      <c r="E1105" s="193" t="s">
        <v>74</v>
      </c>
      <c r="F1105" s="194" t="s">
        <v>46</v>
      </c>
      <c r="G1105" s="195">
        <v>494.05399999999997</v>
      </c>
      <c r="H1105" s="196">
        <v>396.71</v>
      </c>
      <c r="I1105" s="197">
        <v>195996.16</v>
      </c>
      <c r="J1105" s="198">
        <v>-238.07</v>
      </c>
      <c r="K1105" s="198">
        <f t="shared" si="121"/>
        <v>396.71</v>
      </c>
      <c r="L1105" s="199">
        <f t="shared" si="122"/>
        <v>-94444.75</v>
      </c>
      <c r="M1105" s="200">
        <f t="shared" si="123"/>
        <v>255.98399999999998</v>
      </c>
      <c r="N1105" s="200">
        <f t="shared" si="124"/>
        <v>396.71</v>
      </c>
      <c r="O1105" s="201">
        <f t="shared" si="125"/>
        <v>101551.41</v>
      </c>
    </row>
    <row r="1106" spans="2:15" ht="24" x14ac:dyDescent="0.25">
      <c r="B1106" s="191" t="s">
        <v>221</v>
      </c>
      <c r="C1106" s="191" t="s">
        <v>113</v>
      </c>
      <c r="D1106" s="192" t="s">
        <v>363</v>
      </c>
      <c r="E1106" s="193" t="s">
        <v>364</v>
      </c>
      <c r="F1106" s="194" t="s">
        <v>46</v>
      </c>
      <c r="G1106" s="195">
        <v>617.98800000000006</v>
      </c>
      <c r="H1106" s="196">
        <v>396.71</v>
      </c>
      <c r="I1106" s="197">
        <v>245162.02</v>
      </c>
      <c r="J1106" s="198"/>
      <c r="K1106" s="198">
        <f t="shared" si="121"/>
        <v>396.71</v>
      </c>
      <c r="L1106" s="199">
        <f t="shared" si="122"/>
        <v>0</v>
      </c>
      <c r="M1106" s="200">
        <f t="shared" si="123"/>
        <v>617.98800000000006</v>
      </c>
      <c r="N1106" s="200">
        <f t="shared" si="124"/>
        <v>396.71</v>
      </c>
      <c r="O1106" s="201">
        <f t="shared" si="125"/>
        <v>245162.02</v>
      </c>
    </row>
    <row r="1107" spans="2:15" ht="24" x14ac:dyDescent="0.25">
      <c r="B1107" s="191" t="s">
        <v>224</v>
      </c>
      <c r="C1107" s="191" t="s">
        <v>113</v>
      </c>
      <c r="D1107" s="192" t="s">
        <v>216</v>
      </c>
      <c r="E1107" s="193" t="s">
        <v>217</v>
      </c>
      <c r="F1107" s="194" t="s">
        <v>46</v>
      </c>
      <c r="G1107" s="195">
        <v>319.68200000000002</v>
      </c>
      <c r="H1107" s="196">
        <v>443.02</v>
      </c>
      <c r="I1107" s="197">
        <v>141625.51999999999</v>
      </c>
      <c r="J1107" s="198">
        <v>-63.7</v>
      </c>
      <c r="K1107" s="198">
        <f t="shared" si="121"/>
        <v>443.02</v>
      </c>
      <c r="L1107" s="199">
        <f t="shared" si="122"/>
        <v>-28220.37</v>
      </c>
      <c r="M1107" s="200">
        <f t="shared" si="123"/>
        <v>255.98200000000003</v>
      </c>
      <c r="N1107" s="200">
        <f t="shared" si="124"/>
        <v>443.02</v>
      </c>
      <c r="O1107" s="201">
        <f t="shared" si="125"/>
        <v>113405.15</v>
      </c>
    </row>
    <row r="1108" spans="2:15" ht="24" x14ac:dyDescent="0.25">
      <c r="B1108" s="191" t="s">
        <v>227</v>
      </c>
      <c r="C1108" s="191" t="s">
        <v>113</v>
      </c>
      <c r="D1108" s="192" t="s">
        <v>365</v>
      </c>
      <c r="E1108" s="193" t="s">
        <v>366</v>
      </c>
      <c r="F1108" s="194" t="s">
        <v>46</v>
      </c>
      <c r="G1108" s="195">
        <v>323.70800000000003</v>
      </c>
      <c r="H1108" s="196">
        <v>431.47</v>
      </c>
      <c r="I1108" s="197">
        <v>139670.29</v>
      </c>
      <c r="J1108" s="198"/>
      <c r="K1108" s="198">
        <f t="shared" si="121"/>
        <v>431.47</v>
      </c>
      <c r="L1108" s="199">
        <f t="shared" si="122"/>
        <v>0</v>
      </c>
      <c r="M1108" s="200">
        <f t="shared" si="123"/>
        <v>323.70800000000003</v>
      </c>
      <c r="N1108" s="200">
        <f t="shared" si="124"/>
        <v>431.47</v>
      </c>
      <c r="O1108" s="201">
        <f t="shared" si="125"/>
        <v>139670.29</v>
      </c>
    </row>
    <row r="1109" spans="2:15" x14ac:dyDescent="0.25">
      <c r="B1109" s="209"/>
      <c r="C1109" s="210" t="s">
        <v>108</v>
      </c>
      <c r="D1109" s="211" t="s">
        <v>66</v>
      </c>
      <c r="E1109" s="211" t="s">
        <v>220</v>
      </c>
      <c r="F1109" s="209"/>
      <c r="G1109" s="209"/>
      <c r="H1109" s="209"/>
      <c r="I1109" s="212">
        <v>544098.39999999979</v>
      </c>
      <c r="J1109" s="198"/>
      <c r="K1109" s="198">
        <f t="shared" si="121"/>
        <v>0</v>
      </c>
      <c r="L1109" s="199">
        <f t="shared" si="122"/>
        <v>0</v>
      </c>
      <c r="M1109" s="200">
        <f t="shared" si="123"/>
        <v>0</v>
      </c>
      <c r="N1109" s="200">
        <f t="shared" si="124"/>
        <v>0</v>
      </c>
      <c r="O1109" s="201">
        <f t="shared" si="125"/>
        <v>0</v>
      </c>
    </row>
    <row r="1110" spans="2:15" ht="24" x14ac:dyDescent="0.25">
      <c r="B1110" s="191" t="s">
        <v>230</v>
      </c>
      <c r="C1110" s="191" t="s">
        <v>113</v>
      </c>
      <c r="D1110" s="192" t="s">
        <v>497</v>
      </c>
      <c r="E1110" s="193" t="s">
        <v>498</v>
      </c>
      <c r="F1110" s="194" t="s">
        <v>130</v>
      </c>
      <c r="G1110" s="195">
        <v>590.1</v>
      </c>
      <c r="H1110" s="196">
        <v>122.32</v>
      </c>
      <c r="I1110" s="197">
        <v>72181.03</v>
      </c>
      <c r="J1110" s="198"/>
      <c r="K1110" s="198">
        <f t="shared" si="121"/>
        <v>122.32</v>
      </c>
      <c r="L1110" s="199">
        <f t="shared" si="122"/>
        <v>0</v>
      </c>
      <c r="M1110" s="200">
        <f t="shared" si="123"/>
        <v>590.1</v>
      </c>
      <c r="N1110" s="200">
        <f t="shared" si="124"/>
        <v>122.32</v>
      </c>
      <c r="O1110" s="201">
        <f t="shared" si="125"/>
        <v>72181.03</v>
      </c>
    </row>
    <row r="1111" spans="2:15" x14ac:dyDescent="0.25">
      <c r="B1111" s="202" t="s">
        <v>233</v>
      </c>
      <c r="C1111" s="202" t="s">
        <v>175</v>
      </c>
      <c r="D1111" s="203" t="s">
        <v>499</v>
      </c>
      <c r="E1111" s="204" t="s">
        <v>500</v>
      </c>
      <c r="F1111" s="205" t="s">
        <v>130</v>
      </c>
      <c r="G1111" s="206">
        <v>598.952</v>
      </c>
      <c r="H1111" s="207">
        <v>621.26</v>
      </c>
      <c r="I1111" s="208">
        <v>372104.92</v>
      </c>
      <c r="J1111" s="198"/>
      <c r="K1111" s="198">
        <f t="shared" si="121"/>
        <v>621.26</v>
      </c>
      <c r="L1111" s="199">
        <f t="shared" si="122"/>
        <v>0</v>
      </c>
      <c r="M1111" s="200">
        <f t="shared" si="123"/>
        <v>598.952</v>
      </c>
      <c r="N1111" s="200">
        <f t="shared" si="124"/>
        <v>621.26</v>
      </c>
      <c r="O1111" s="201">
        <f t="shared" si="125"/>
        <v>372104.92</v>
      </c>
    </row>
    <row r="1112" spans="2:15" ht="24" x14ac:dyDescent="0.25">
      <c r="B1112" s="191" t="s">
        <v>236</v>
      </c>
      <c r="C1112" s="191" t="s">
        <v>113</v>
      </c>
      <c r="D1112" s="192" t="s">
        <v>501</v>
      </c>
      <c r="E1112" s="193" t="s">
        <v>502</v>
      </c>
      <c r="F1112" s="194" t="s">
        <v>53</v>
      </c>
      <c r="G1112" s="195">
        <v>9</v>
      </c>
      <c r="H1112" s="196">
        <v>735.21</v>
      </c>
      <c r="I1112" s="197">
        <v>6616.89</v>
      </c>
      <c r="J1112" s="198"/>
      <c r="K1112" s="198">
        <f t="shared" si="121"/>
        <v>735.21</v>
      </c>
      <c r="L1112" s="199">
        <f t="shared" si="122"/>
        <v>0</v>
      </c>
      <c r="M1112" s="200">
        <f t="shared" si="123"/>
        <v>9</v>
      </c>
      <c r="N1112" s="200">
        <f t="shared" si="124"/>
        <v>735.21</v>
      </c>
      <c r="O1112" s="201">
        <f t="shared" si="125"/>
        <v>6616.89</v>
      </c>
    </row>
    <row r="1113" spans="2:15" x14ac:dyDescent="0.25">
      <c r="B1113" s="202" t="s">
        <v>239</v>
      </c>
      <c r="C1113" s="202" t="s">
        <v>175</v>
      </c>
      <c r="D1113" s="203" t="s">
        <v>503</v>
      </c>
      <c r="E1113" s="204" t="s">
        <v>504</v>
      </c>
      <c r="F1113" s="205" t="s">
        <v>53</v>
      </c>
      <c r="G1113" s="206">
        <v>4</v>
      </c>
      <c r="H1113" s="207">
        <v>322.23</v>
      </c>
      <c r="I1113" s="208">
        <v>1288.92</v>
      </c>
      <c r="J1113" s="198"/>
      <c r="K1113" s="198">
        <f t="shared" si="121"/>
        <v>322.23</v>
      </c>
      <c r="L1113" s="199">
        <f t="shared" si="122"/>
        <v>0</v>
      </c>
      <c r="M1113" s="200">
        <f t="shared" si="123"/>
        <v>4</v>
      </c>
      <c r="N1113" s="200">
        <f t="shared" si="124"/>
        <v>322.23</v>
      </c>
      <c r="O1113" s="201">
        <f t="shared" si="125"/>
        <v>1288.92</v>
      </c>
    </row>
    <row r="1114" spans="2:15" x14ac:dyDescent="0.25">
      <c r="B1114" s="202" t="s">
        <v>242</v>
      </c>
      <c r="C1114" s="202" t="s">
        <v>175</v>
      </c>
      <c r="D1114" s="203" t="s">
        <v>505</v>
      </c>
      <c r="E1114" s="204" t="s">
        <v>506</v>
      </c>
      <c r="F1114" s="205" t="s">
        <v>53</v>
      </c>
      <c r="G1114" s="206">
        <v>1</v>
      </c>
      <c r="H1114" s="207">
        <v>268.3</v>
      </c>
      <c r="I1114" s="208">
        <v>268.3</v>
      </c>
      <c r="J1114" s="198"/>
      <c r="K1114" s="198">
        <f t="shared" si="121"/>
        <v>268.3</v>
      </c>
      <c r="L1114" s="199">
        <f t="shared" si="122"/>
        <v>0</v>
      </c>
      <c r="M1114" s="200">
        <f t="shared" si="123"/>
        <v>1</v>
      </c>
      <c r="N1114" s="200">
        <f t="shared" si="124"/>
        <v>268.3</v>
      </c>
      <c r="O1114" s="201">
        <f t="shared" si="125"/>
        <v>268.3</v>
      </c>
    </row>
    <row r="1115" spans="2:15" x14ac:dyDescent="0.25">
      <c r="B1115" s="202" t="s">
        <v>245</v>
      </c>
      <c r="C1115" s="202" t="s">
        <v>175</v>
      </c>
      <c r="D1115" s="203" t="s">
        <v>507</v>
      </c>
      <c r="E1115" s="204" t="s">
        <v>508</v>
      </c>
      <c r="F1115" s="205" t="s">
        <v>53</v>
      </c>
      <c r="G1115" s="206">
        <v>1</v>
      </c>
      <c r="H1115" s="207">
        <v>502.41</v>
      </c>
      <c r="I1115" s="208">
        <v>502.41</v>
      </c>
      <c r="J1115" s="198"/>
      <c r="K1115" s="198">
        <f t="shared" si="121"/>
        <v>502.41</v>
      </c>
      <c r="L1115" s="199">
        <f t="shared" si="122"/>
        <v>0</v>
      </c>
      <c r="M1115" s="200">
        <f t="shared" si="123"/>
        <v>1</v>
      </c>
      <c r="N1115" s="200">
        <f t="shared" si="124"/>
        <v>502.41</v>
      </c>
      <c r="O1115" s="201">
        <f t="shared" si="125"/>
        <v>502.41</v>
      </c>
    </row>
    <row r="1116" spans="2:15" x14ac:dyDescent="0.25">
      <c r="B1116" s="202" t="s">
        <v>248</v>
      </c>
      <c r="C1116" s="202" t="s">
        <v>175</v>
      </c>
      <c r="D1116" s="203" t="s">
        <v>509</v>
      </c>
      <c r="E1116" s="204" t="s">
        <v>510</v>
      </c>
      <c r="F1116" s="205" t="s">
        <v>53</v>
      </c>
      <c r="G1116" s="206">
        <v>1</v>
      </c>
      <c r="H1116" s="207">
        <v>883.83</v>
      </c>
      <c r="I1116" s="208">
        <v>883.83</v>
      </c>
      <c r="J1116" s="198"/>
      <c r="K1116" s="198">
        <f t="shared" si="121"/>
        <v>883.83</v>
      </c>
      <c r="L1116" s="199">
        <f t="shared" si="122"/>
        <v>0</v>
      </c>
      <c r="M1116" s="200">
        <f t="shared" si="123"/>
        <v>1</v>
      </c>
      <c r="N1116" s="200">
        <f t="shared" si="124"/>
        <v>883.83</v>
      </c>
      <c r="O1116" s="201">
        <f t="shared" si="125"/>
        <v>883.83</v>
      </c>
    </row>
    <row r="1117" spans="2:15" x14ac:dyDescent="0.25">
      <c r="B1117" s="202" t="s">
        <v>252</v>
      </c>
      <c r="C1117" s="202" t="s">
        <v>175</v>
      </c>
      <c r="D1117" s="203" t="s">
        <v>511</v>
      </c>
      <c r="E1117" s="204" t="s">
        <v>512</v>
      </c>
      <c r="F1117" s="205" t="s">
        <v>53</v>
      </c>
      <c r="G1117" s="206">
        <v>1</v>
      </c>
      <c r="H1117" s="207">
        <v>928.54</v>
      </c>
      <c r="I1117" s="208">
        <v>928.54</v>
      </c>
      <c r="J1117" s="198"/>
      <c r="K1117" s="198">
        <f t="shared" si="121"/>
        <v>928.54</v>
      </c>
      <c r="L1117" s="199">
        <f t="shared" si="122"/>
        <v>0</v>
      </c>
      <c r="M1117" s="200">
        <f t="shared" si="123"/>
        <v>1</v>
      </c>
      <c r="N1117" s="200">
        <f t="shared" si="124"/>
        <v>928.54</v>
      </c>
      <c r="O1117" s="201">
        <f t="shared" si="125"/>
        <v>928.54</v>
      </c>
    </row>
    <row r="1118" spans="2:15" x14ac:dyDescent="0.25">
      <c r="B1118" s="202" t="s">
        <v>255</v>
      </c>
      <c r="C1118" s="202" t="s">
        <v>175</v>
      </c>
      <c r="D1118" s="203" t="s">
        <v>513</v>
      </c>
      <c r="E1118" s="204" t="s">
        <v>514</v>
      </c>
      <c r="F1118" s="205" t="s">
        <v>53</v>
      </c>
      <c r="G1118" s="206">
        <v>1</v>
      </c>
      <c r="H1118" s="207">
        <v>7003.54</v>
      </c>
      <c r="I1118" s="208">
        <v>7003.54</v>
      </c>
      <c r="J1118" s="198"/>
      <c r="K1118" s="198">
        <f t="shared" si="121"/>
        <v>7003.54</v>
      </c>
      <c r="L1118" s="199">
        <f t="shared" si="122"/>
        <v>0</v>
      </c>
      <c r="M1118" s="200">
        <f t="shared" si="123"/>
        <v>1</v>
      </c>
      <c r="N1118" s="200">
        <f t="shared" si="124"/>
        <v>7003.54</v>
      </c>
      <c r="O1118" s="201">
        <f t="shared" si="125"/>
        <v>7003.54</v>
      </c>
    </row>
    <row r="1119" spans="2:15" ht="24" x14ac:dyDescent="0.25">
      <c r="B1119" s="191" t="s">
        <v>258</v>
      </c>
      <c r="C1119" s="191" t="s">
        <v>113</v>
      </c>
      <c r="D1119" s="192" t="s">
        <v>515</v>
      </c>
      <c r="E1119" s="193" t="s">
        <v>516</v>
      </c>
      <c r="F1119" s="194" t="s">
        <v>53</v>
      </c>
      <c r="G1119" s="195">
        <v>2</v>
      </c>
      <c r="H1119" s="196">
        <v>840.43</v>
      </c>
      <c r="I1119" s="197">
        <v>1680.86</v>
      </c>
      <c r="J1119" s="198"/>
      <c r="K1119" s="198">
        <f t="shared" si="121"/>
        <v>840.43</v>
      </c>
      <c r="L1119" s="199">
        <f t="shared" si="122"/>
        <v>0</v>
      </c>
      <c r="M1119" s="200">
        <f t="shared" si="123"/>
        <v>2</v>
      </c>
      <c r="N1119" s="200">
        <f t="shared" si="124"/>
        <v>840.43</v>
      </c>
      <c r="O1119" s="201">
        <f t="shared" si="125"/>
        <v>1680.86</v>
      </c>
    </row>
    <row r="1120" spans="2:15" x14ac:dyDescent="0.25">
      <c r="B1120" s="202" t="s">
        <v>261</v>
      </c>
      <c r="C1120" s="202" t="s">
        <v>175</v>
      </c>
      <c r="D1120" s="203" t="s">
        <v>517</v>
      </c>
      <c r="E1120" s="204" t="s">
        <v>518</v>
      </c>
      <c r="F1120" s="205" t="s">
        <v>53</v>
      </c>
      <c r="G1120" s="206">
        <v>2</v>
      </c>
      <c r="H1120" s="207">
        <v>414.29</v>
      </c>
      <c r="I1120" s="208">
        <v>828.58</v>
      </c>
      <c r="J1120" s="198"/>
      <c r="K1120" s="198">
        <f t="shared" si="121"/>
        <v>414.29</v>
      </c>
      <c r="L1120" s="199">
        <f t="shared" si="122"/>
        <v>0</v>
      </c>
      <c r="M1120" s="200">
        <f t="shared" si="123"/>
        <v>2</v>
      </c>
      <c r="N1120" s="200">
        <f t="shared" si="124"/>
        <v>414.29</v>
      </c>
      <c r="O1120" s="201">
        <f t="shared" si="125"/>
        <v>828.58</v>
      </c>
    </row>
    <row r="1121" spans="2:15" ht="24" x14ac:dyDescent="0.25">
      <c r="B1121" s="191" t="s">
        <v>264</v>
      </c>
      <c r="C1121" s="191" t="s">
        <v>113</v>
      </c>
      <c r="D1121" s="192" t="s">
        <v>519</v>
      </c>
      <c r="E1121" s="193" t="s">
        <v>520</v>
      </c>
      <c r="F1121" s="194" t="s">
        <v>53</v>
      </c>
      <c r="G1121" s="195">
        <v>1</v>
      </c>
      <c r="H1121" s="196">
        <v>541.87</v>
      </c>
      <c r="I1121" s="197">
        <v>541.87</v>
      </c>
      <c r="J1121" s="198"/>
      <c r="K1121" s="198">
        <f t="shared" si="121"/>
        <v>541.87</v>
      </c>
      <c r="L1121" s="199">
        <f t="shared" si="122"/>
        <v>0</v>
      </c>
      <c r="M1121" s="200">
        <f t="shared" si="123"/>
        <v>1</v>
      </c>
      <c r="N1121" s="200">
        <f t="shared" si="124"/>
        <v>541.87</v>
      </c>
      <c r="O1121" s="201">
        <f t="shared" si="125"/>
        <v>541.87</v>
      </c>
    </row>
    <row r="1122" spans="2:15" x14ac:dyDescent="0.25">
      <c r="B1122" s="202" t="s">
        <v>267</v>
      </c>
      <c r="C1122" s="202" t="s">
        <v>175</v>
      </c>
      <c r="D1122" s="203" t="s">
        <v>521</v>
      </c>
      <c r="E1122" s="204" t="s">
        <v>522</v>
      </c>
      <c r="F1122" s="205" t="s">
        <v>53</v>
      </c>
      <c r="G1122" s="206">
        <v>1</v>
      </c>
      <c r="H1122" s="207">
        <v>14526.6</v>
      </c>
      <c r="I1122" s="208">
        <v>14526.6</v>
      </c>
      <c r="J1122" s="198"/>
      <c r="K1122" s="198">
        <f t="shared" si="121"/>
        <v>14526.6</v>
      </c>
      <c r="L1122" s="199">
        <f t="shared" si="122"/>
        <v>0</v>
      </c>
      <c r="M1122" s="200">
        <f t="shared" si="123"/>
        <v>1</v>
      </c>
      <c r="N1122" s="200">
        <f t="shared" si="124"/>
        <v>14526.6</v>
      </c>
      <c r="O1122" s="201">
        <f t="shared" si="125"/>
        <v>14526.6</v>
      </c>
    </row>
    <row r="1123" spans="2:15" x14ac:dyDescent="0.25">
      <c r="B1123" s="202" t="s">
        <v>72</v>
      </c>
      <c r="C1123" s="202" t="s">
        <v>175</v>
      </c>
      <c r="D1123" s="203" t="s">
        <v>523</v>
      </c>
      <c r="E1123" s="204" t="s">
        <v>524</v>
      </c>
      <c r="F1123" s="205" t="s">
        <v>53</v>
      </c>
      <c r="G1123" s="206">
        <v>1</v>
      </c>
      <c r="H1123" s="207">
        <v>2525.2199999999998</v>
      </c>
      <c r="I1123" s="208">
        <v>2525.2199999999998</v>
      </c>
      <c r="J1123" s="198"/>
      <c r="K1123" s="198">
        <f t="shared" si="121"/>
        <v>2525.2199999999998</v>
      </c>
      <c r="L1123" s="199">
        <f t="shared" si="122"/>
        <v>0</v>
      </c>
      <c r="M1123" s="200">
        <f t="shared" si="123"/>
        <v>1</v>
      </c>
      <c r="N1123" s="200">
        <f t="shared" si="124"/>
        <v>2525.2199999999998</v>
      </c>
      <c r="O1123" s="201">
        <f t="shared" si="125"/>
        <v>2525.2199999999998</v>
      </c>
    </row>
    <row r="1124" spans="2:15" x14ac:dyDescent="0.25">
      <c r="B1124" s="202" t="s">
        <v>271</v>
      </c>
      <c r="C1124" s="202" t="s">
        <v>175</v>
      </c>
      <c r="D1124" s="203" t="s">
        <v>525</v>
      </c>
      <c r="E1124" s="204" t="s">
        <v>526</v>
      </c>
      <c r="F1124" s="205" t="s">
        <v>53</v>
      </c>
      <c r="G1124" s="206">
        <v>1</v>
      </c>
      <c r="H1124" s="207">
        <v>1498.03</v>
      </c>
      <c r="I1124" s="208">
        <v>1498.03</v>
      </c>
      <c r="J1124" s="198"/>
      <c r="K1124" s="198">
        <f t="shared" si="121"/>
        <v>1498.03</v>
      </c>
      <c r="L1124" s="199">
        <f t="shared" si="122"/>
        <v>0</v>
      </c>
      <c r="M1124" s="200">
        <f t="shared" si="123"/>
        <v>1</v>
      </c>
      <c r="N1124" s="200">
        <f t="shared" si="124"/>
        <v>1498.03</v>
      </c>
      <c r="O1124" s="201">
        <f t="shared" si="125"/>
        <v>1498.03</v>
      </c>
    </row>
    <row r="1125" spans="2:15" x14ac:dyDescent="0.25">
      <c r="B1125" s="191" t="s">
        <v>274</v>
      </c>
      <c r="C1125" s="191" t="s">
        <v>113</v>
      </c>
      <c r="D1125" s="192" t="s">
        <v>486</v>
      </c>
      <c r="E1125" s="193" t="s">
        <v>487</v>
      </c>
      <c r="F1125" s="194" t="s">
        <v>53</v>
      </c>
      <c r="G1125" s="195">
        <v>5</v>
      </c>
      <c r="H1125" s="196">
        <v>322.22000000000003</v>
      </c>
      <c r="I1125" s="197">
        <v>1611.1</v>
      </c>
      <c r="J1125" s="198"/>
      <c r="K1125" s="198">
        <f t="shared" si="121"/>
        <v>322.22000000000003</v>
      </c>
      <c r="L1125" s="199">
        <f t="shared" si="122"/>
        <v>0</v>
      </c>
      <c r="M1125" s="200">
        <f t="shared" si="123"/>
        <v>5</v>
      </c>
      <c r="N1125" s="200">
        <f t="shared" si="124"/>
        <v>322.22000000000003</v>
      </c>
      <c r="O1125" s="201">
        <f t="shared" si="125"/>
        <v>1611.1</v>
      </c>
    </row>
    <row r="1126" spans="2:15" x14ac:dyDescent="0.25">
      <c r="B1126" s="191" t="s">
        <v>277</v>
      </c>
      <c r="C1126" s="191" t="s">
        <v>113</v>
      </c>
      <c r="D1126" s="192" t="s">
        <v>488</v>
      </c>
      <c r="E1126" s="193" t="s">
        <v>489</v>
      </c>
      <c r="F1126" s="194" t="s">
        <v>130</v>
      </c>
      <c r="G1126" s="195">
        <v>1200.2</v>
      </c>
      <c r="H1126" s="196">
        <v>44.72</v>
      </c>
      <c r="I1126" s="197">
        <v>53672.94</v>
      </c>
      <c r="J1126" s="198"/>
      <c r="K1126" s="198">
        <f t="shared" si="121"/>
        <v>44.72</v>
      </c>
      <c r="L1126" s="199">
        <f t="shared" si="122"/>
        <v>0</v>
      </c>
      <c r="M1126" s="200">
        <f t="shared" si="123"/>
        <v>1200.2</v>
      </c>
      <c r="N1126" s="200">
        <f t="shared" si="124"/>
        <v>44.72</v>
      </c>
      <c r="O1126" s="201">
        <f t="shared" si="125"/>
        <v>53672.94</v>
      </c>
    </row>
    <row r="1127" spans="2:15" x14ac:dyDescent="0.25">
      <c r="B1127" s="191" t="s">
        <v>280</v>
      </c>
      <c r="C1127" s="191" t="s">
        <v>113</v>
      </c>
      <c r="D1127" s="192" t="s">
        <v>490</v>
      </c>
      <c r="E1127" s="193" t="s">
        <v>491</v>
      </c>
      <c r="F1127" s="194" t="s">
        <v>130</v>
      </c>
      <c r="G1127" s="195">
        <v>590.1</v>
      </c>
      <c r="H1127" s="196">
        <v>9.2100000000000009</v>
      </c>
      <c r="I1127" s="197">
        <v>5434.82</v>
      </c>
      <c r="J1127" s="198"/>
      <c r="K1127" s="198">
        <f t="shared" si="121"/>
        <v>9.2100000000000009</v>
      </c>
      <c r="L1127" s="199">
        <f t="shared" si="122"/>
        <v>0</v>
      </c>
      <c r="M1127" s="200">
        <f t="shared" si="123"/>
        <v>590.1</v>
      </c>
      <c r="N1127" s="200">
        <f t="shared" si="124"/>
        <v>9.2100000000000009</v>
      </c>
      <c r="O1127" s="201">
        <f t="shared" si="125"/>
        <v>5434.82</v>
      </c>
    </row>
    <row r="1128" spans="2:15" x14ac:dyDescent="0.25">
      <c r="B1128" s="209"/>
      <c r="C1128" s="210" t="s">
        <v>108</v>
      </c>
      <c r="D1128" s="211" t="s">
        <v>133</v>
      </c>
      <c r="E1128" s="211" t="s">
        <v>304</v>
      </c>
      <c r="F1128" s="209"/>
      <c r="G1128" s="209"/>
      <c r="H1128" s="209"/>
      <c r="I1128" s="212">
        <v>250966.16</v>
      </c>
      <c r="J1128" s="198"/>
      <c r="K1128" s="198">
        <f t="shared" ref="K1128:K1142" si="126">+H1128</f>
        <v>0</v>
      </c>
      <c r="L1128" s="199">
        <f t="shared" ref="L1128:L1142" si="127">ROUND(J1128*K1128,2)</f>
        <v>0</v>
      </c>
      <c r="M1128" s="200">
        <f t="shared" ref="M1128:M1142" si="128">+G1128+J1128</f>
        <v>0</v>
      </c>
      <c r="N1128" s="200">
        <f t="shared" ref="N1128:N1142" si="129">+K1128</f>
        <v>0</v>
      </c>
      <c r="O1128" s="201">
        <f t="shared" ref="O1128:O1142" si="130">ROUND(M1128*N1128,2)</f>
        <v>0</v>
      </c>
    </row>
    <row r="1129" spans="2:15" ht="36" x14ac:dyDescent="0.25">
      <c r="B1129" s="191" t="s">
        <v>283</v>
      </c>
      <c r="C1129" s="191" t="s">
        <v>113</v>
      </c>
      <c r="D1129" s="192" t="s">
        <v>306</v>
      </c>
      <c r="E1129" s="193" t="s">
        <v>307</v>
      </c>
      <c r="F1129" s="194" t="s">
        <v>130</v>
      </c>
      <c r="G1129" s="195">
        <v>592.24</v>
      </c>
      <c r="H1129" s="196">
        <v>87.65</v>
      </c>
      <c r="I1129" s="197">
        <v>51909.84</v>
      </c>
      <c r="J1129" s="198">
        <v>-280.08</v>
      </c>
      <c r="K1129" s="198">
        <f t="shared" si="126"/>
        <v>87.65</v>
      </c>
      <c r="L1129" s="199">
        <f t="shared" si="127"/>
        <v>-24549.01</v>
      </c>
      <c r="M1129" s="200">
        <f t="shared" si="128"/>
        <v>312.16000000000003</v>
      </c>
      <c r="N1129" s="200">
        <f t="shared" si="129"/>
        <v>87.65</v>
      </c>
      <c r="O1129" s="201">
        <f t="shared" si="130"/>
        <v>27360.82</v>
      </c>
    </row>
    <row r="1130" spans="2:15" ht="24" x14ac:dyDescent="0.25">
      <c r="B1130" s="191" t="s">
        <v>286</v>
      </c>
      <c r="C1130" s="191" t="s">
        <v>113</v>
      </c>
      <c r="D1130" s="192" t="s">
        <v>309</v>
      </c>
      <c r="E1130" s="193" t="s">
        <v>310</v>
      </c>
      <c r="F1130" s="194" t="s">
        <v>130</v>
      </c>
      <c r="G1130" s="195">
        <v>1173.48</v>
      </c>
      <c r="H1130" s="196">
        <v>32.22</v>
      </c>
      <c r="I1130" s="197">
        <v>37809.53</v>
      </c>
      <c r="J1130" s="198">
        <v>-560.16</v>
      </c>
      <c r="K1130" s="198">
        <f t="shared" si="126"/>
        <v>32.22</v>
      </c>
      <c r="L1130" s="199">
        <f t="shared" si="127"/>
        <v>-18048.36</v>
      </c>
      <c r="M1130" s="200">
        <f t="shared" si="128"/>
        <v>613.32000000000005</v>
      </c>
      <c r="N1130" s="200">
        <f t="shared" si="129"/>
        <v>32.22</v>
      </c>
      <c r="O1130" s="201">
        <f t="shared" si="130"/>
        <v>19761.169999999998</v>
      </c>
    </row>
    <row r="1131" spans="2:15" ht="24" x14ac:dyDescent="0.25">
      <c r="B1131" s="191" t="s">
        <v>289</v>
      </c>
      <c r="C1131" s="191" t="s">
        <v>113</v>
      </c>
      <c r="D1131" s="192" t="s">
        <v>384</v>
      </c>
      <c r="E1131" s="193" t="s">
        <v>385</v>
      </c>
      <c r="F1131" s="194" t="s">
        <v>130</v>
      </c>
      <c r="G1131" s="195">
        <v>588.55999999999995</v>
      </c>
      <c r="H1131" s="196">
        <v>32.22</v>
      </c>
      <c r="I1131" s="197">
        <v>18963.400000000001</v>
      </c>
      <c r="J1131" s="198"/>
      <c r="K1131" s="198">
        <f t="shared" si="126"/>
        <v>32.22</v>
      </c>
      <c r="L1131" s="199">
        <f t="shared" si="127"/>
        <v>0</v>
      </c>
      <c r="M1131" s="200">
        <f t="shared" si="128"/>
        <v>588.55999999999995</v>
      </c>
      <c r="N1131" s="200">
        <f t="shared" si="129"/>
        <v>32.22</v>
      </c>
      <c r="O1131" s="201">
        <f t="shared" si="130"/>
        <v>18963.400000000001</v>
      </c>
    </row>
    <row r="1132" spans="2:15" x14ac:dyDescent="0.25">
      <c r="B1132" s="191" t="s">
        <v>292</v>
      </c>
      <c r="C1132" s="191" t="s">
        <v>113</v>
      </c>
      <c r="D1132" s="192" t="s">
        <v>312</v>
      </c>
      <c r="E1132" s="193" t="s">
        <v>313</v>
      </c>
      <c r="F1132" s="194" t="s">
        <v>130</v>
      </c>
      <c r="G1132" s="195">
        <v>1173.48</v>
      </c>
      <c r="H1132" s="196">
        <v>72.34</v>
      </c>
      <c r="I1132" s="197">
        <v>84889.54</v>
      </c>
      <c r="J1132" s="198">
        <v>-560.16</v>
      </c>
      <c r="K1132" s="198">
        <f t="shared" si="126"/>
        <v>72.34</v>
      </c>
      <c r="L1132" s="199">
        <f t="shared" si="127"/>
        <v>-40521.97</v>
      </c>
      <c r="M1132" s="200">
        <f t="shared" si="128"/>
        <v>613.32000000000005</v>
      </c>
      <c r="N1132" s="200">
        <f t="shared" si="129"/>
        <v>72.34</v>
      </c>
      <c r="O1132" s="201">
        <f t="shared" si="130"/>
        <v>44367.57</v>
      </c>
    </row>
    <row r="1133" spans="2:15" x14ac:dyDescent="0.25">
      <c r="B1133" s="191" t="s">
        <v>295</v>
      </c>
      <c r="C1133" s="191" t="s">
        <v>113</v>
      </c>
      <c r="D1133" s="192" t="s">
        <v>388</v>
      </c>
      <c r="E1133" s="193" t="s">
        <v>389</v>
      </c>
      <c r="F1133" s="194" t="s">
        <v>130</v>
      </c>
      <c r="G1133" s="195">
        <v>588.55999999999995</v>
      </c>
      <c r="H1133" s="196">
        <v>94.7</v>
      </c>
      <c r="I1133" s="197">
        <v>55736.63</v>
      </c>
      <c r="J1133" s="198"/>
      <c r="K1133" s="198">
        <f t="shared" si="126"/>
        <v>94.7</v>
      </c>
      <c r="L1133" s="199">
        <f t="shared" si="127"/>
        <v>0</v>
      </c>
      <c r="M1133" s="200">
        <f t="shared" si="128"/>
        <v>588.55999999999995</v>
      </c>
      <c r="N1133" s="200">
        <f t="shared" si="129"/>
        <v>94.7</v>
      </c>
      <c r="O1133" s="201">
        <f t="shared" si="130"/>
        <v>55736.63</v>
      </c>
    </row>
    <row r="1134" spans="2:15" ht="24" x14ac:dyDescent="0.25">
      <c r="B1134" s="191" t="s">
        <v>298</v>
      </c>
      <c r="C1134" s="191" t="s">
        <v>113</v>
      </c>
      <c r="D1134" s="192" t="s">
        <v>315</v>
      </c>
      <c r="E1134" s="193" t="s">
        <v>316</v>
      </c>
      <c r="F1134" s="194" t="s">
        <v>53</v>
      </c>
      <c r="G1134" s="195">
        <v>1</v>
      </c>
      <c r="H1134" s="196">
        <v>1657.22</v>
      </c>
      <c r="I1134" s="197">
        <v>1657.22</v>
      </c>
      <c r="J1134" s="198"/>
      <c r="K1134" s="198">
        <f t="shared" si="126"/>
        <v>1657.22</v>
      </c>
      <c r="L1134" s="199">
        <f t="shared" si="127"/>
        <v>0</v>
      </c>
      <c r="M1134" s="200">
        <f t="shared" si="128"/>
        <v>1</v>
      </c>
      <c r="N1134" s="200">
        <f t="shared" si="129"/>
        <v>1657.22</v>
      </c>
      <c r="O1134" s="201">
        <f t="shared" si="130"/>
        <v>1657.22</v>
      </c>
    </row>
    <row r="1135" spans="2:15" x14ac:dyDescent="0.25">
      <c r="B1135" s="209"/>
      <c r="C1135" s="210" t="s">
        <v>108</v>
      </c>
      <c r="D1135" s="211" t="s">
        <v>317</v>
      </c>
      <c r="E1135" s="211" t="s">
        <v>318</v>
      </c>
      <c r="F1135" s="209"/>
      <c r="G1135" s="209"/>
      <c r="H1135" s="209"/>
      <c r="I1135" s="212">
        <v>254837.58000000002</v>
      </c>
      <c r="J1135" s="198"/>
      <c r="K1135" s="198">
        <f t="shared" si="126"/>
        <v>0</v>
      </c>
      <c r="L1135" s="199">
        <f t="shared" si="127"/>
        <v>0</v>
      </c>
      <c r="M1135" s="200">
        <f t="shared" si="128"/>
        <v>0</v>
      </c>
      <c r="N1135" s="200">
        <f t="shared" si="129"/>
        <v>0</v>
      </c>
      <c r="O1135" s="201">
        <f t="shared" si="130"/>
        <v>0</v>
      </c>
    </row>
    <row r="1136" spans="2:15" ht="24" x14ac:dyDescent="0.25">
      <c r="B1136" s="191" t="s">
        <v>301</v>
      </c>
      <c r="C1136" s="191" t="s">
        <v>113</v>
      </c>
      <c r="D1136" s="192" t="s">
        <v>320</v>
      </c>
      <c r="E1136" s="193" t="s">
        <v>321</v>
      </c>
      <c r="F1136" s="194" t="s">
        <v>65</v>
      </c>
      <c r="G1136" s="195">
        <v>572.12900000000002</v>
      </c>
      <c r="H1136" s="196">
        <v>163.55000000000001</v>
      </c>
      <c r="I1136" s="197">
        <v>93571.7</v>
      </c>
      <c r="J1136" s="198">
        <v>-9.66</v>
      </c>
      <c r="K1136" s="198">
        <f t="shared" si="126"/>
        <v>163.55000000000001</v>
      </c>
      <c r="L1136" s="199">
        <f t="shared" si="127"/>
        <v>-1579.89</v>
      </c>
      <c r="M1136" s="200">
        <f t="shared" si="128"/>
        <v>562.46900000000005</v>
      </c>
      <c r="N1136" s="200">
        <f t="shared" si="129"/>
        <v>163.55000000000001</v>
      </c>
      <c r="O1136" s="201">
        <f t="shared" si="130"/>
        <v>91991.8</v>
      </c>
    </row>
    <row r="1137" spans="2:15" ht="24" x14ac:dyDescent="0.25">
      <c r="B1137" s="191" t="s">
        <v>305</v>
      </c>
      <c r="C1137" s="191" t="s">
        <v>113</v>
      </c>
      <c r="D1137" s="192" t="s">
        <v>83</v>
      </c>
      <c r="E1137" s="193" t="s">
        <v>323</v>
      </c>
      <c r="F1137" s="194" t="s">
        <v>65</v>
      </c>
      <c r="G1137" s="195">
        <v>244.886</v>
      </c>
      <c r="H1137" s="196">
        <v>257.77999999999997</v>
      </c>
      <c r="I1137" s="197">
        <v>63126.71</v>
      </c>
      <c r="J1137" s="198">
        <v>-9.66</v>
      </c>
      <c r="K1137" s="198">
        <f t="shared" si="126"/>
        <v>257.77999999999997</v>
      </c>
      <c r="L1137" s="199">
        <f t="shared" si="127"/>
        <v>-2490.15</v>
      </c>
      <c r="M1137" s="200">
        <f t="shared" si="128"/>
        <v>235.226</v>
      </c>
      <c r="N1137" s="200">
        <f t="shared" si="129"/>
        <v>257.77999999999997</v>
      </c>
      <c r="O1137" s="201">
        <f t="shared" si="130"/>
        <v>60636.56</v>
      </c>
    </row>
    <row r="1138" spans="2:15" ht="24" x14ac:dyDescent="0.25">
      <c r="B1138" s="191" t="s">
        <v>308</v>
      </c>
      <c r="C1138" s="191" t="s">
        <v>113</v>
      </c>
      <c r="D1138" s="192" t="s">
        <v>325</v>
      </c>
      <c r="E1138" s="193" t="s">
        <v>167</v>
      </c>
      <c r="F1138" s="194" t="s">
        <v>65</v>
      </c>
      <c r="G1138" s="195">
        <v>327.24299999999999</v>
      </c>
      <c r="H1138" s="196">
        <v>154.66999999999999</v>
      </c>
      <c r="I1138" s="197">
        <v>50614.67</v>
      </c>
      <c r="J1138" s="198"/>
      <c r="K1138" s="198">
        <f t="shared" si="126"/>
        <v>154.66999999999999</v>
      </c>
      <c r="L1138" s="199">
        <f t="shared" si="127"/>
        <v>0</v>
      </c>
      <c r="M1138" s="200">
        <f t="shared" si="128"/>
        <v>327.24299999999999</v>
      </c>
      <c r="N1138" s="200">
        <f t="shared" si="129"/>
        <v>154.66999999999999</v>
      </c>
      <c r="O1138" s="201">
        <f t="shared" si="130"/>
        <v>50614.67</v>
      </c>
    </row>
    <row r="1139" spans="2:15" ht="24" x14ac:dyDescent="0.25">
      <c r="B1139" s="191" t="s">
        <v>311</v>
      </c>
      <c r="C1139" s="191" t="s">
        <v>113</v>
      </c>
      <c r="D1139" s="192" t="s">
        <v>395</v>
      </c>
      <c r="E1139" s="193" t="s">
        <v>396</v>
      </c>
      <c r="F1139" s="194" t="s">
        <v>65</v>
      </c>
      <c r="G1139" s="195">
        <v>202.31800000000001</v>
      </c>
      <c r="H1139" s="196">
        <v>80.23</v>
      </c>
      <c r="I1139" s="197">
        <v>16231.97</v>
      </c>
      <c r="J1139" s="198"/>
      <c r="K1139" s="198">
        <f t="shared" si="126"/>
        <v>80.23</v>
      </c>
      <c r="L1139" s="199">
        <f t="shared" si="127"/>
        <v>0</v>
      </c>
      <c r="M1139" s="200">
        <f t="shared" si="128"/>
        <v>202.31800000000001</v>
      </c>
      <c r="N1139" s="200">
        <f t="shared" si="129"/>
        <v>80.23</v>
      </c>
      <c r="O1139" s="201">
        <f t="shared" si="130"/>
        <v>16231.97</v>
      </c>
    </row>
    <row r="1140" spans="2:15" ht="24" x14ac:dyDescent="0.25">
      <c r="B1140" s="191" t="s">
        <v>314</v>
      </c>
      <c r="C1140" s="191" t="s">
        <v>113</v>
      </c>
      <c r="D1140" s="192" t="s">
        <v>398</v>
      </c>
      <c r="E1140" s="193" t="s">
        <v>399</v>
      </c>
      <c r="F1140" s="194" t="s">
        <v>65</v>
      </c>
      <c r="G1140" s="195">
        <v>202.31800000000001</v>
      </c>
      <c r="H1140" s="196">
        <v>154.66999999999999</v>
      </c>
      <c r="I1140" s="197">
        <v>31292.53</v>
      </c>
      <c r="J1140" s="198"/>
      <c r="K1140" s="198">
        <f t="shared" si="126"/>
        <v>154.66999999999999</v>
      </c>
      <c r="L1140" s="199">
        <f t="shared" si="127"/>
        <v>0</v>
      </c>
      <c r="M1140" s="200">
        <f t="shared" si="128"/>
        <v>202.31800000000001</v>
      </c>
      <c r="N1140" s="200">
        <f t="shared" si="129"/>
        <v>154.66999999999999</v>
      </c>
      <c r="O1140" s="201">
        <f t="shared" si="130"/>
        <v>31292.53</v>
      </c>
    </row>
    <row r="1141" spans="2:15" x14ac:dyDescent="0.25">
      <c r="B1141" s="209"/>
      <c r="C1141" s="210" t="s">
        <v>108</v>
      </c>
      <c r="D1141" s="211" t="s">
        <v>326</v>
      </c>
      <c r="E1141" s="211" t="s">
        <v>327</v>
      </c>
      <c r="F1141" s="209"/>
      <c r="G1141" s="209"/>
      <c r="H1141" s="209"/>
      <c r="I1141" s="212">
        <v>1534.6</v>
      </c>
      <c r="J1141" s="198"/>
      <c r="K1141" s="198">
        <f t="shared" si="126"/>
        <v>0</v>
      </c>
      <c r="L1141" s="199">
        <f t="shared" si="127"/>
        <v>0</v>
      </c>
      <c r="M1141" s="200">
        <f t="shared" si="128"/>
        <v>0</v>
      </c>
      <c r="N1141" s="200">
        <f t="shared" si="129"/>
        <v>0</v>
      </c>
      <c r="O1141" s="201">
        <f t="shared" si="130"/>
        <v>0</v>
      </c>
    </row>
    <row r="1142" spans="2:15" ht="24" x14ac:dyDescent="0.25">
      <c r="B1142" s="191" t="s">
        <v>319</v>
      </c>
      <c r="C1142" s="191" t="s">
        <v>113</v>
      </c>
      <c r="D1142" s="192" t="s">
        <v>492</v>
      </c>
      <c r="E1142" s="193" t="s">
        <v>493</v>
      </c>
      <c r="F1142" s="194" t="s">
        <v>65</v>
      </c>
      <c r="G1142" s="195">
        <v>13.412000000000001</v>
      </c>
      <c r="H1142" s="196">
        <v>114.42</v>
      </c>
      <c r="I1142" s="197">
        <v>1534.6</v>
      </c>
      <c r="J1142" s="198"/>
      <c r="K1142" s="198">
        <f t="shared" si="126"/>
        <v>114.42</v>
      </c>
      <c r="L1142" s="199">
        <f t="shared" si="127"/>
        <v>0</v>
      </c>
      <c r="M1142" s="200">
        <f t="shared" si="128"/>
        <v>13.412000000000001</v>
      </c>
      <c r="N1142" s="200">
        <f t="shared" si="129"/>
        <v>114.42</v>
      </c>
      <c r="O1142" s="201">
        <f t="shared" si="130"/>
        <v>1534.6</v>
      </c>
    </row>
    <row r="1143" spans="2:15" x14ac:dyDescent="0.25">
      <c r="B1143" s="20"/>
      <c r="C1143" s="20"/>
      <c r="D1143" s="20"/>
      <c r="E1143" s="20"/>
      <c r="F1143" s="20"/>
      <c r="G1143" s="20"/>
      <c r="H1143" s="20"/>
      <c r="I1143" s="229"/>
      <c r="J1143" s="20"/>
      <c r="K1143" s="20"/>
      <c r="L1143" s="20"/>
      <c r="M1143" s="20"/>
      <c r="N1143" s="20"/>
      <c r="O1143" s="20"/>
    </row>
    <row r="1144" spans="2:15" x14ac:dyDescent="0.25">
      <c r="C1144" s="213"/>
      <c r="D1144" s="214" t="s">
        <v>618</v>
      </c>
      <c r="E1144" s="215"/>
      <c r="F1144" s="215"/>
      <c r="G1144" s="216"/>
      <c r="H1144" s="215"/>
      <c r="I1144" s="219">
        <v>4163822.26</v>
      </c>
      <c r="J1144" s="218"/>
      <c r="K1144" s="217"/>
      <c r="L1144" s="219">
        <f>ROUND(SUM(L$1064:L1142),2)</f>
        <v>-218790.54</v>
      </c>
      <c r="M1144" s="217"/>
      <c r="N1144" s="217"/>
      <c r="O1144" s="219">
        <f>ROUND(SUM(O$1064:O1142),2)</f>
        <v>3945031.69</v>
      </c>
    </row>
    <row r="1146" spans="2:15" ht="15.75" x14ac:dyDescent="0.25">
      <c r="B1146" s="179" t="s">
        <v>527</v>
      </c>
      <c r="C1146" s="20"/>
      <c r="D1146" s="20"/>
      <c r="E1146" s="20"/>
      <c r="F1146" s="20"/>
      <c r="G1146" s="20"/>
      <c r="H1146" s="20"/>
      <c r="I1146" s="180">
        <v>5228163.3699999992</v>
      </c>
      <c r="J1146" s="20"/>
      <c r="K1146" s="20"/>
      <c r="L1146" s="20"/>
      <c r="M1146" s="20"/>
      <c r="N1146" s="20"/>
      <c r="O1146" s="20"/>
    </row>
    <row r="1147" spans="2:15" ht="15.75" x14ac:dyDescent="0.25">
      <c r="B1147" s="185"/>
      <c r="C1147" s="186" t="s">
        <v>108</v>
      </c>
      <c r="D1147" s="187" t="s">
        <v>109</v>
      </c>
      <c r="E1147" s="187" t="s">
        <v>110</v>
      </c>
      <c r="F1147" s="185"/>
      <c r="G1147" s="185"/>
      <c r="H1147" s="185"/>
      <c r="I1147" s="188">
        <v>4806779.3499999996</v>
      </c>
      <c r="J1147" s="185"/>
      <c r="K1147" s="185"/>
      <c r="L1147" s="185"/>
      <c r="M1147" s="185"/>
      <c r="N1147" s="185"/>
      <c r="O1147" s="185"/>
    </row>
    <row r="1148" spans="2:15" x14ac:dyDescent="0.25">
      <c r="B1148" s="185"/>
      <c r="C1148" s="186" t="s">
        <v>108</v>
      </c>
      <c r="D1148" s="189" t="s">
        <v>111</v>
      </c>
      <c r="E1148" s="189" t="s">
        <v>112</v>
      </c>
      <c r="F1148" s="185"/>
      <c r="G1148" s="185"/>
      <c r="H1148" s="185"/>
      <c r="I1148" s="190">
        <v>3049539.34</v>
      </c>
      <c r="J1148" s="185"/>
      <c r="K1148" s="185"/>
      <c r="L1148" s="185"/>
      <c r="M1148" s="185"/>
      <c r="N1148" s="185"/>
      <c r="O1148" s="185"/>
    </row>
    <row r="1149" spans="2:15" ht="36" x14ac:dyDescent="0.25">
      <c r="B1149" s="191" t="s">
        <v>111</v>
      </c>
      <c r="C1149" s="191" t="s">
        <v>113</v>
      </c>
      <c r="D1149" s="192" t="s">
        <v>121</v>
      </c>
      <c r="E1149" s="193" t="s">
        <v>528</v>
      </c>
      <c r="F1149" s="194" t="s">
        <v>46</v>
      </c>
      <c r="G1149" s="195">
        <v>92.938999999999993</v>
      </c>
      <c r="H1149" s="196">
        <v>26.3</v>
      </c>
      <c r="I1149" s="197">
        <v>2444.3000000000002</v>
      </c>
      <c r="J1149" s="198"/>
      <c r="K1149" s="198">
        <f t="shared" ref="K1149:K1212" si="131">+H1149</f>
        <v>26.3</v>
      </c>
      <c r="L1149" s="199">
        <f t="shared" ref="L1149:L1212" si="132">ROUND(J1149*K1149,2)</f>
        <v>0</v>
      </c>
      <c r="M1149" s="200">
        <f t="shared" ref="M1149:M1212" si="133">+G1149+J1149</f>
        <v>92.938999999999993</v>
      </c>
      <c r="N1149" s="200">
        <f t="shared" ref="N1149:N1212" si="134">+K1149</f>
        <v>26.3</v>
      </c>
      <c r="O1149" s="201">
        <f t="shared" ref="O1149:O1212" si="135">ROUND(M1149*N1149,2)</f>
        <v>2444.3000000000002</v>
      </c>
    </row>
    <row r="1150" spans="2:15" ht="36" x14ac:dyDescent="0.25">
      <c r="B1150" s="191" t="s">
        <v>114</v>
      </c>
      <c r="C1150" s="191" t="s">
        <v>113</v>
      </c>
      <c r="D1150" s="192" t="s">
        <v>121</v>
      </c>
      <c r="E1150" s="193" t="s">
        <v>528</v>
      </c>
      <c r="F1150" s="194" t="s">
        <v>46</v>
      </c>
      <c r="G1150" s="195">
        <v>106.59</v>
      </c>
      <c r="H1150" s="196">
        <v>26.3</v>
      </c>
      <c r="I1150" s="197">
        <v>2803.32</v>
      </c>
      <c r="J1150" s="198"/>
      <c r="K1150" s="198">
        <f t="shared" si="131"/>
        <v>26.3</v>
      </c>
      <c r="L1150" s="199">
        <f t="shared" si="132"/>
        <v>0</v>
      </c>
      <c r="M1150" s="200">
        <f t="shared" si="133"/>
        <v>106.59</v>
      </c>
      <c r="N1150" s="200">
        <f t="shared" si="134"/>
        <v>26.3</v>
      </c>
      <c r="O1150" s="201">
        <f t="shared" si="135"/>
        <v>2803.32</v>
      </c>
    </row>
    <row r="1151" spans="2:15" ht="36" x14ac:dyDescent="0.25">
      <c r="B1151" s="191" t="s">
        <v>117</v>
      </c>
      <c r="C1151" s="191" t="s">
        <v>113</v>
      </c>
      <c r="D1151" s="192" t="s">
        <v>115</v>
      </c>
      <c r="E1151" s="193" t="s">
        <v>529</v>
      </c>
      <c r="F1151" s="194" t="s">
        <v>46</v>
      </c>
      <c r="G1151" s="195">
        <v>92.938999999999993</v>
      </c>
      <c r="H1151" s="196">
        <v>40.770000000000003</v>
      </c>
      <c r="I1151" s="197">
        <v>3789.12</v>
      </c>
      <c r="J1151" s="198"/>
      <c r="K1151" s="198">
        <f t="shared" si="131"/>
        <v>40.770000000000003</v>
      </c>
      <c r="L1151" s="199">
        <f t="shared" si="132"/>
        <v>0</v>
      </c>
      <c r="M1151" s="200">
        <f t="shared" si="133"/>
        <v>92.938999999999993</v>
      </c>
      <c r="N1151" s="200">
        <f t="shared" si="134"/>
        <v>40.770000000000003</v>
      </c>
      <c r="O1151" s="201">
        <f t="shared" si="135"/>
        <v>3789.12</v>
      </c>
    </row>
    <row r="1152" spans="2:15" ht="36" x14ac:dyDescent="0.25">
      <c r="B1152" s="191" t="s">
        <v>120</v>
      </c>
      <c r="C1152" s="191" t="s">
        <v>113</v>
      </c>
      <c r="D1152" s="192" t="s">
        <v>124</v>
      </c>
      <c r="E1152" s="193" t="s">
        <v>530</v>
      </c>
      <c r="F1152" s="194" t="s">
        <v>46</v>
      </c>
      <c r="G1152" s="195">
        <v>92.938999999999993</v>
      </c>
      <c r="H1152" s="196">
        <v>77.599999999999994</v>
      </c>
      <c r="I1152" s="197">
        <v>7212.07</v>
      </c>
      <c r="J1152" s="198"/>
      <c r="K1152" s="198">
        <f t="shared" si="131"/>
        <v>77.599999999999994</v>
      </c>
      <c r="L1152" s="199">
        <f t="shared" si="132"/>
        <v>0</v>
      </c>
      <c r="M1152" s="200">
        <f t="shared" si="133"/>
        <v>92.938999999999993</v>
      </c>
      <c r="N1152" s="200">
        <f t="shared" si="134"/>
        <v>77.599999999999994</v>
      </c>
      <c r="O1152" s="201">
        <f t="shared" si="135"/>
        <v>7212.07</v>
      </c>
    </row>
    <row r="1153" spans="2:15" ht="24" x14ac:dyDescent="0.25">
      <c r="B1153" s="191" t="s">
        <v>123</v>
      </c>
      <c r="C1153" s="191" t="s">
        <v>113</v>
      </c>
      <c r="D1153" s="192" t="s">
        <v>67</v>
      </c>
      <c r="E1153" s="193" t="s">
        <v>68</v>
      </c>
      <c r="F1153" s="194" t="s">
        <v>46</v>
      </c>
      <c r="G1153" s="195">
        <v>250.22300000000001</v>
      </c>
      <c r="H1153" s="196">
        <v>55.24</v>
      </c>
      <c r="I1153" s="197">
        <v>13822.32</v>
      </c>
      <c r="J1153" s="198">
        <v>-50.693999999999996</v>
      </c>
      <c r="K1153" s="198">
        <f t="shared" si="131"/>
        <v>55.24</v>
      </c>
      <c r="L1153" s="199">
        <f t="shared" si="132"/>
        <v>-2800.34</v>
      </c>
      <c r="M1153" s="200">
        <f t="shared" si="133"/>
        <v>199.52900000000002</v>
      </c>
      <c r="N1153" s="200">
        <f t="shared" si="134"/>
        <v>55.24</v>
      </c>
      <c r="O1153" s="201">
        <f t="shared" si="135"/>
        <v>11021.98</v>
      </c>
    </row>
    <row r="1154" spans="2:15" x14ac:dyDescent="0.25">
      <c r="B1154" s="191" t="s">
        <v>126</v>
      </c>
      <c r="C1154" s="191" t="s">
        <v>113</v>
      </c>
      <c r="D1154" s="192" t="s">
        <v>128</v>
      </c>
      <c r="E1154" s="193" t="s">
        <v>531</v>
      </c>
      <c r="F1154" s="194" t="s">
        <v>130</v>
      </c>
      <c r="G1154" s="195">
        <v>5.5</v>
      </c>
      <c r="H1154" s="196">
        <v>170.98</v>
      </c>
      <c r="I1154" s="197">
        <v>940.39</v>
      </c>
      <c r="J1154" s="198"/>
      <c r="K1154" s="198">
        <f t="shared" si="131"/>
        <v>170.98</v>
      </c>
      <c r="L1154" s="199">
        <f t="shared" si="132"/>
        <v>0</v>
      </c>
      <c r="M1154" s="200">
        <f t="shared" si="133"/>
        <v>5.5</v>
      </c>
      <c r="N1154" s="200">
        <f t="shared" si="134"/>
        <v>170.98</v>
      </c>
      <c r="O1154" s="201">
        <f t="shared" si="135"/>
        <v>940.39</v>
      </c>
    </row>
    <row r="1155" spans="2:15" ht="36" x14ac:dyDescent="0.25">
      <c r="B1155" s="191" t="s">
        <v>127</v>
      </c>
      <c r="C1155" s="191" t="s">
        <v>113</v>
      </c>
      <c r="D1155" s="192" t="s">
        <v>131</v>
      </c>
      <c r="E1155" s="193" t="s">
        <v>532</v>
      </c>
      <c r="F1155" s="194" t="s">
        <v>130</v>
      </c>
      <c r="G1155" s="195">
        <v>2.2000000000000002</v>
      </c>
      <c r="H1155" s="196">
        <v>147.30000000000001</v>
      </c>
      <c r="I1155" s="197">
        <v>324.06</v>
      </c>
      <c r="J1155" s="198"/>
      <c r="K1155" s="198">
        <f t="shared" si="131"/>
        <v>147.30000000000001</v>
      </c>
      <c r="L1155" s="199">
        <f t="shared" si="132"/>
        <v>0</v>
      </c>
      <c r="M1155" s="200">
        <f t="shared" si="133"/>
        <v>2.2000000000000002</v>
      </c>
      <c r="N1155" s="200">
        <f t="shared" si="134"/>
        <v>147.30000000000001</v>
      </c>
      <c r="O1155" s="201">
        <f t="shared" si="135"/>
        <v>324.06</v>
      </c>
    </row>
    <row r="1156" spans="2:15" x14ac:dyDescent="0.25">
      <c r="B1156" s="191" t="s">
        <v>66</v>
      </c>
      <c r="C1156" s="191" t="s">
        <v>113</v>
      </c>
      <c r="D1156" s="192" t="s">
        <v>333</v>
      </c>
      <c r="E1156" s="193" t="s">
        <v>533</v>
      </c>
      <c r="F1156" s="194" t="s">
        <v>81</v>
      </c>
      <c r="G1156" s="195">
        <v>111.837</v>
      </c>
      <c r="H1156" s="196">
        <v>57.87</v>
      </c>
      <c r="I1156" s="197">
        <v>6472.01</v>
      </c>
      <c r="J1156" s="198"/>
      <c r="K1156" s="198">
        <f t="shared" si="131"/>
        <v>57.87</v>
      </c>
      <c r="L1156" s="199">
        <f t="shared" si="132"/>
        <v>0</v>
      </c>
      <c r="M1156" s="200">
        <f t="shared" si="133"/>
        <v>111.837</v>
      </c>
      <c r="N1156" s="200">
        <f t="shared" si="134"/>
        <v>57.87</v>
      </c>
      <c r="O1156" s="201">
        <f t="shared" si="135"/>
        <v>6472.01</v>
      </c>
    </row>
    <row r="1157" spans="2:15" x14ac:dyDescent="0.25">
      <c r="B1157" s="191" t="s">
        <v>133</v>
      </c>
      <c r="C1157" s="191" t="s">
        <v>113</v>
      </c>
      <c r="D1157" s="192" t="s">
        <v>134</v>
      </c>
      <c r="E1157" s="193" t="s">
        <v>534</v>
      </c>
      <c r="F1157" s="194" t="s">
        <v>81</v>
      </c>
      <c r="G1157" s="195">
        <v>24.2</v>
      </c>
      <c r="H1157" s="196">
        <v>257.77999999999997</v>
      </c>
      <c r="I1157" s="197">
        <v>6238.28</v>
      </c>
      <c r="J1157" s="198"/>
      <c r="K1157" s="198">
        <f t="shared" si="131"/>
        <v>257.77999999999997</v>
      </c>
      <c r="L1157" s="199">
        <f t="shared" si="132"/>
        <v>0</v>
      </c>
      <c r="M1157" s="200">
        <f t="shared" si="133"/>
        <v>24.2</v>
      </c>
      <c r="N1157" s="200">
        <f t="shared" si="134"/>
        <v>257.77999999999997</v>
      </c>
      <c r="O1157" s="201">
        <f t="shared" si="135"/>
        <v>6238.28</v>
      </c>
    </row>
    <row r="1158" spans="2:15" ht="24" x14ac:dyDescent="0.25">
      <c r="B1158" s="191" t="s">
        <v>136</v>
      </c>
      <c r="C1158" s="191" t="s">
        <v>113</v>
      </c>
      <c r="D1158" s="192" t="s">
        <v>535</v>
      </c>
      <c r="E1158" s="193" t="s">
        <v>536</v>
      </c>
      <c r="F1158" s="194" t="s">
        <v>130</v>
      </c>
      <c r="G1158" s="195">
        <v>172.95</v>
      </c>
      <c r="H1158" s="196">
        <v>2398.4299999999998</v>
      </c>
      <c r="I1158" s="197">
        <v>414808.47</v>
      </c>
      <c r="J1158" s="198"/>
      <c r="K1158" s="198">
        <f t="shared" si="131"/>
        <v>2398.4299999999998</v>
      </c>
      <c r="L1158" s="199">
        <f t="shared" si="132"/>
        <v>0</v>
      </c>
      <c r="M1158" s="200">
        <f t="shared" si="133"/>
        <v>172.95</v>
      </c>
      <c r="N1158" s="200">
        <f t="shared" si="134"/>
        <v>2398.4299999999998</v>
      </c>
      <c r="O1158" s="201">
        <f t="shared" si="135"/>
        <v>414808.47</v>
      </c>
    </row>
    <row r="1159" spans="2:15" ht="24" x14ac:dyDescent="0.25">
      <c r="B1159" s="191" t="s">
        <v>139</v>
      </c>
      <c r="C1159" s="191" t="s">
        <v>113</v>
      </c>
      <c r="D1159" s="192" t="s">
        <v>495</v>
      </c>
      <c r="E1159" s="193" t="s">
        <v>496</v>
      </c>
      <c r="F1159" s="194" t="s">
        <v>46</v>
      </c>
      <c r="G1159" s="195">
        <v>475.904</v>
      </c>
      <c r="H1159" s="196">
        <v>26.3</v>
      </c>
      <c r="I1159" s="197">
        <v>12516.28</v>
      </c>
      <c r="J1159" s="198"/>
      <c r="K1159" s="198">
        <f t="shared" si="131"/>
        <v>26.3</v>
      </c>
      <c r="L1159" s="199">
        <f t="shared" si="132"/>
        <v>0</v>
      </c>
      <c r="M1159" s="200">
        <f t="shared" si="133"/>
        <v>475.904</v>
      </c>
      <c r="N1159" s="200">
        <f t="shared" si="134"/>
        <v>26.3</v>
      </c>
      <c r="O1159" s="201">
        <f t="shared" si="135"/>
        <v>12516.28</v>
      </c>
    </row>
    <row r="1160" spans="2:15" x14ac:dyDescent="0.25">
      <c r="B1160" s="191" t="s">
        <v>78</v>
      </c>
      <c r="C1160" s="191" t="s">
        <v>113</v>
      </c>
      <c r="D1160" s="192" t="s">
        <v>335</v>
      </c>
      <c r="E1160" s="193" t="s">
        <v>537</v>
      </c>
      <c r="F1160" s="194" t="s">
        <v>46</v>
      </c>
      <c r="G1160" s="195">
        <v>166.56200000000001</v>
      </c>
      <c r="H1160" s="196">
        <v>18.41</v>
      </c>
      <c r="I1160" s="197">
        <v>3066.41</v>
      </c>
      <c r="J1160" s="198"/>
      <c r="K1160" s="198">
        <f t="shared" si="131"/>
        <v>18.41</v>
      </c>
      <c r="L1160" s="199">
        <f t="shared" si="132"/>
        <v>0</v>
      </c>
      <c r="M1160" s="200">
        <f t="shared" si="133"/>
        <v>166.56200000000001</v>
      </c>
      <c r="N1160" s="200">
        <f t="shared" si="134"/>
        <v>18.41</v>
      </c>
      <c r="O1160" s="201">
        <f t="shared" si="135"/>
        <v>3066.41</v>
      </c>
    </row>
    <row r="1161" spans="2:15" x14ac:dyDescent="0.25">
      <c r="B1161" s="191" t="s">
        <v>144</v>
      </c>
      <c r="C1161" s="191" t="s">
        <v>113</v>
      </c>
      <c r="D1161" s="192" t="s">
        <v>337</v>
      </c>
      <c r="E1161" s="193" t="s">
        <v>538</v>
      </c>
      <c r="F1161" s="194" t="s">
        <v>46</v>
      </c>
      <c r="G1161" s="195">
        <v>166.56200000000001</v>
      </c>
      <c r="H1161" s="196">
        <v>27.62</v>
      </c>
      <c r="I1161" s="197">
        <v>4600.4399999999996</v>
      </c>
      <c r="J1161" s="198"/>
      <c r="K1161" s="198">
        <f t="shared" si="131"/>
        <v>27.62</v>
      </c>
      <c r="L1161" s="199">
        <f t="shared" si="132"/>
        <v>0</v>
      </c>
      <c r="M1161" s="200">
        <f t="shared" si="133"/>
        <v>166.56200000000001</v>
      </c>
      <c r="N1161" s="200">
        <f t="shared" si="134"/>
        <v>27.62</v>
      </c>
      <c r="O1161" s="201">
        <f t="shared" si="135"/>
        <v>4600.4399999999996</v>
      </c>
    </row>
    <row r="1162" spans="2:15" x14ac:dyDescent="0.25">
      <c r="B1162" s="191" t="s">
        <v>147</v>
      </c>
      <c r="C1162" s="191" t="s">
        <v>113</v>
      </c>
      <c r="D1162" s="192" t="s">
        <v>339</v>
      </c>
      <c r="E1162" s="193" t="s">
        <v>340</v>
      </c>
      <c r="F1162" s="194" t="s">
        <v>46</v>
      </c>
      <c r="G1162" s="195">
        <v>166.56200000000001</v>
      </c>
      <c r="H1162" s="196">
        <v>11.84</v>
      </c>
      <c r="I1162" s="197">
        <v>1972.09</v>
      </c>
      <c r="J1162" s="198"/>
      <c r="K1162" s="198">
        <f t="shared" si="131"/>
        <v>11.84</v>
      </c>
      <c r="L1162" s="199">
        <f t="shared" si="132"/>
        <v>0</v>
      </c>
      <c r="M1162" s="200">
        <f t="shared" si="133"/>
        <v>166.56200000000001</v>
      </c>
      <c r="N1162" s="200">
        <f t="shared" si="134"/>
        <v>11.84</v>
      </c>
      <c r="O1162" s="201">
        <f t="shared" si="135"/>
        <v>1972.09</v>
      </c>
    </row>
    <row r="1163" spans="2:15" x14ac:dyDescent="0.25">
      <c r="B1163" s="202" t="s">
        <v>150</v>
      </c>
      <c r="C1163" s="202" t="s">
        <v>175</v>
      </c>
      <c r="D1163" s="203" t="s">
        <v>341</v>
      </c>
      <c r="E1163" s="204" t="s">
        <v>539</v>
      </c>
      <c r="F1163" s="205" t="s">
        <v>62</v>
      </c>
      <c r="G1163" s="206">
        <v>2.4980000000000002</v>
      </c>
      <c r="H1163" s="207">
        <v>170.98</v>
      </c>
      <c r="I1163" s="208">
        <v>427.11</v>
      </c>
      <c r="J1163" s="198"/>
      <c r="K1163" s="198">
        <f t="shared" si="131"/>
        <v>170.98</v>
      </c>
      <c r="L1163" s="199">
        <f t="shared" si="132"/>
        <v>0</v>
      </c>
      <c r="M1163" s="200">
        <f t="shared" si="133"/>
        <v>2.4980000000000002</v>
      </c>
      <c r="N1163" s="200">
        <f t="shared" si="134"/>
        <v>170.98</v>
      </c>
      <c r="O1163" s="201">
        <f t="shared" si="135"/>
        <v>427.11</v>
      </c>
    </row>
    <row r="1164" spans="2:15" x14ac:dyDescent="0.25">
      <c r="B1164" s="191" t="s">
        <v>153</v>
      </c>
      <c r="C1164" s="191" t="s">
        <v>113</v>
      </c>
      <c r="D1164" s="192" t="s">
        <v>343</v>
      </c>
      <c r="E1164" s="193" t="s">
        <v>540</v>
      </c>
      <c r="F1164" s="194" t="s">
        <v>46</v>
      </c>
      <c r="G1164" s="195">
        <v>166.56200000000001</v>
      </c>
      <c r="H1164" s="196">
        <v>5.26</v>
      </c>
      <c r="I1164" s="197">
        <v>876.12</v>
      </c>
      <c r="J1164" s="198"/>
      <c r="K1164" s="198">
        <f t="shared" si="131"/>
        <v>5.26</v>
      </c>
      <c r="L1164" s="199">
        <f t="shared" si="132"/>
        <v>0</v>
      </c>
      <c r="M1164" s="200">
        <f t="shared" si="133"/>
        <v>166.56200000000001</v>
      </c>
      <c r="N1164" s="200">
        <f t="shared" si="134"/>
        <v>5.26</v>
      </c>
      <c r="O1164" s="201">
        <f t="shared" si="135"/>
        <v>876.12</v>
      </c>
    </row>
    <row r="1165" spans="2:15" ht="24" x14ac:dyDescent="0.25">
      <c r="B1165" s="191" t="s">
        <v>156</v>
      </c>
      <c r="C1165" s="191" t="s">
        <v>113</v>
      </c>
      <c r="D1165" s="192" t="s">
        <v>137</v>
      </c>
      <c r="E1165" s="193" t="s">
        <v>138</v>
      </c>
      <c r="F1165" s="194" t="s">
        <v>81</v>
      </c>
      <c r="G1165" s="195">
        <v>560.41999999999996</v>
      </c>
      <c r="H1165" s="196">
        <v>234.11</v>
      </c>
      <c r="I1165" s="197">
        <v>131199.93</v>
      </c>
      <c r="J1165" s="198"/>
      <c r="K1165" s="198">
        <f t="shared" si="131"/>
        <v>234.11</v>
      </c>
      <c r="L1165" s="199">
        <f t="shared" si="132"/>
        <v>0</v>
      </c>
      <c r="M1165" s="200">
        <f t="shared" si="133"/>
        <v>560.41999999999996</v>
      </c>
      <c r="N1165" s="200">
        <f t="shared" si="134"/>
        <v>234.11</v>
      </c>
      <c r="O1165" s="201">
        <f t="shared" si="135"/>
        <v>131199.93</v>
      </c>
    </row>
    <row r="1166" spans="2:15" ht="24" x14ac:dyDescent="0.25">
      <c r="B1166" s="191" t="s">
        <v>159</v>
      </c>
      <c r="C1166" s="191" t="s">
        <v>113</v>
      </c>
      <c r="D1166" s="192" t="s">
        <v>140</v>
      </c>
      <c r="E1166" s="193" t="s">
        <v>141</v>
      </c>
      <c r="F1166" s="194" t="s">
        <v>81</v>
      </c>
      <c r="G1166" s="195">
        <v>880.67</v>
      </c>
      <c r="H1166" s="196">
        <v>257.77999999999997</v>
      </c>
      <c r="I1166" s="197">
        <v>227019.11</v>
      </c>
      <c r="J1166" s="198"/>
      <c r="K1166" s="198">
        <f t="shared" si="131"/>
        <v>257.77999999999997</v>
      </c>
      <c r="L1166" s="199">
        <f t="shared" si="132"/>
        <v>0</v>
      </c>
      <c r="M1166" s="200">
        <f t="shared" si="133"/>
        <v>880.67</v>
      </c>
      <c r="N1166" s="200">
        <f t="shared" si="134"/>
        <v>257.77999999999997</v>
      </c>
      <c r="O1166" s="201">
        <f t="shared" si="135"/>
        <v>227019.11</v>
      </c>
    </row>
    <row r="1167" spans="2:15" ht="24" x14ac:dyDescent="0.25">
      <c r="B1167" s="191" t="s">
        <v>162</v>
      </c>
      <c r="C1167" s="191" t="s">
        <v>113</v>
      </c>
      <c r="D1167" s="192" t="s">
        <v>142</v>
      </c>
      <c r="E1167" s="193" t="s">
        <v>143</v>
      </c>
      <c r="F1167" s="194" t="s">
        <v>81</v>
      </c>
      <c r="G1167" s="195">
        <v>160.12</v>
      </c>
      <c r="H1167" s="196">
        <v>315.64999999999998</v>
      </c>
      <c r="I1167" s="197">
        <v>50541.88</v>
      </c>
      <c r="J1167" s="198"/>
      <c r="K1167" s="198">
        <f t="shared" si="131"/>
        <v>315.64999999999998</v>
      </c>
      <c r="L1167" s="199">
        <f t="shared" si="132"/>
        <v>0</v>
      </c>
      <c r="M1167" s="200">
        <f t="shared" si="133"/>
        <v>160.12</v>
      </c>
      <c r="N1167" s="200">
        <f t="shared" si="134"/>
        <v>315.64999999999998</v>
      </c>
      <c r="O1167" s="201">
        <f t="shared" si="135"/>
        <v>50541.88</v>
      </c>
    </row>
    <row r="1168" spans="2:15" x14ac:dyDescent="0.25">
      <c r="B1168" s="191" t="s">
        <v>165</v>
      </c>
      <c r="C1168" s="191" t="s">
        <v>113</v>
      </c>
      <c r="D1168" s="192" t="s">
        <v>145</v>
      </c>
      <c r="E1168" s="193" t="s">
        <v>541</v>
      </c>
      <c r="F1168" s="194" t="s">
        <v>46</v>
      </c>
      <c r="G1168" s="195">
        <v>3202.15</v>
      </c>
      <c r="H1168" s="196">
        <v>99.96</v>
      </c>
      <c r="I1168" s="197">
        <v>320086.90999999997</v>
      </c>
      <c r="J1168" s="198"/>
      <c r="K1168" s="198">
        <f t="shared" si="131"/>
        <v>99.96</v>
      </c>
      <c r="L1168" s="199">
        <f t="shared" si="132"/>
        <v>0</v>
      </c>
      <c r="M1168" s="200">
        <f t="shared" si="133"/>
        <v>3202.15</v>
      </c>
      <c r="N1168" s="200">
        <f t="shared" si="134"/>
        <v>99.96</v>
      </c>
      <c r="O1168" s="201">
        <f t="shared" si="135"/>
        <v>320086.90999999997</v>
      </c>
    </row>
    <row r="1169" spans="2:15" x14ac:dyDescent="0.25">
      <c r="B1169" s="191" t="s">
        <v>168</v>
      </c>
      <c r="C1169" s="191" t="s">
        <v>113</v>
      </c>
      <c r="D1169" s="192" t="s">
        <v>148</v>
      </c>
      <c r="E1169" s="193" t="s">
        <v>542</v>
      </c>
      <c r="F1169" s="194" t="s">
        <v>46</v>
      </c>
      <c r="G1169" s="195">
        <v>3202.15</v>
      </c>
      <c r="H1169" s="196">
        <v>149.94</v>
      </c>
      <c r="I1169" s="197">
        <v>480130.37</v>
      </c>
      <c r="J1169" s="198"/>
      <c r="K1169" s="198">
        <f t="shared" si="131"/>
        <v>149.94</v>
      </c>
      <c r="L1169" s="199">
        <f t="shared" si="132"/>
        <v>0</v>
      </c>
      <c r="M1169" s="200">
        <f t="shared" si="133"/>
        <v>3202.15</v>
      </c>
      <c r="N1169" s="200">
        <f t="shared" si="134"/>
        <v>149.94</v>
      </c>
      <c r="O1169" s="201">
        <f t="shared" si="135"/>
        <v>480130.37</v>
      </c>
    </row>
    <row r="1170" spans="2:15" ht="36" x14ac:dyDescent="0.25">
      <c r="B1170" s="191" t="s">
        <v>171</v>
      </c>
      <c r="C1170" s="191" t="s">
        <v>113</v>
      </c>
      <c r="D1170" s="192" t="s">
        <v>151</v>
      </c>
      <c r="E1170" s="193" t="s">
        <v>152</v>
      </c>
      <c r="F1170" s="194" t="s">
        <v>81</v>
      </c>
      <c r="G1170" s="195">
        <v>960.726</v>
      </c>
      <c r="H1170" s="196">
        <v>13.15</v>
      </c>
      <c r="I1170" s="197">
        <v>12633.55</v>
      </c>
      <c r="J1170" s="198"/>
      <c r="K1170" s="198">
        <f t="shared" si="131"/>
        <v>13.15</v>
      </c>
      <c r="L1170" s="199">
        <f t="shared" si="132"/>
        <v>0</v>
      </c>
      <c r="M1170" s="200">
        <f t="shared" si="133"/>
        <v>960.726</v>
      </c>
      <c r="N1170" s="200">
        <f t="shared" si="134"/>
        <v>13.15</v>
      </c>
      <c r="O1170" s="201">
        <f t="shared" si="135"/>
        <v>12633.55</v>
      </c>
    </row>
    <row r="1171" spans="2:15" ht="36" x14ac:dyDescent="0.25">
      <c r="B1171" s="191" t="s">
        <v>174</v>
      </c>
      <c r="C1171" s="191" t="s">
        <v>113</v>
      </c>
      <c r="D1171" s="192" t="s">
        <v>154</v>
      </c>
      <c r="E1171" s="193" t="s">
        <v>155</v>
      </c>
      <c r="F1171" s="194" t="s">
        <v>81</v>
      </c>
      <c r="G1171" s="195">
        <v>2750.06</v>
      </c>
      <c r="H1171" s="196">
        <v>187.93</v>
      </c>
      <c r="I1171" s="197">
        <v>516818.78</v>
      </c>
      <c r="J1171" s="198"/>
      <c r="K1171" s="198">
        <f t="shared" si="131"/>
        <v>187.93</v>
      </c>
      <c r="L1171" s="199">
        <f t="shared" si="132"/>
        <v>0</v>
      </c>
      <c r="M1171" s="200">
        <f t="shared" si="133"/>
        <v>2750.06</v>
      </c>
      <c r="N1171" s="200">
        <f t="shared" si="134"/>
        <v>187.93</v>
      </c>
      <c r="O1171" s="201">
        <f t="shared" si="135"/>
        <v>516818.78</v>
      </c>
    </row>
    <row r="1172" spans="2:15" ht="24" x14ac:dyDescent="0.25">
      <c r="B1172" s="191" t="s">
        <v>179</v>
      </c>
      <c r="C1172" s="191" t="s">
        <v>113</v>
      </c>
      <c r="D1172" s="192" t="s">
        <v>157</v>
      </c>
      <c r="E1172" s="193" t="s">
        <v>158</v>
      </c>
      <c r="F1172" s="194" t="s">
        <v>81</v>
      </c>
      <c r="G1172" s="195">
        <v>1601.21</v>
      </c>
      <c r="H1172" s="196">
        <v>44.72</v>
      </c>
      <c r="I1172" s="197">
        <v>71606.11</v>
      </c>
      <c r="J1172" s="198"/>
      <c r="K1172" s="198">
        <f t="shared" si="131"/>
        <v>44.72</v>
      </c>
      <c r="L1172" s="199">
        <f t="shared" si="132"/>
        <v>0</v>
      </c>
      <c r="M1172" s="200">
        <f t="shared" si="133"/>
        <v>1601.21</v>
      </c>
      <c r="N1172" s="200">
        <f t="shared" si="134"/>
        <v>44.72</v>
      </c>
      <c r="O1172" s="201">
        <f t="shared" si="135"/>
        <v>71606.11</v>
      </c>
    </row>
    <row r="1173" spans="2:15" ht="36" x14ac:dyDescent="0.25">
      <c r="B1173" s="191" t="s">
        <v>183</v>
      </c>
      <c r="C1173" s="191" t="s">
        <v>113</v>
      </c>
      <c r="D1173" s="192" t="s">
        <v>160</v>
      </c>
      <c r="E1173" s="193" t="s">
        <v>161</v>
      </c>
      <c r="F1173" s="194" t="s">
        <v>81</v>
      </c>
      <c r="G1173" s="195">
        <v>452.4</v>
      </c>
      <c r="H1173" s="196">
        <v>247.39</v>
      </c>
      <c r="I1173" s="197">
        <v>111919.24</v>
      </c>
      <c r="J1173" s="198"/>
      <c r="K1173" s="198">
        <f t="shared" si="131"/>
        <v>247.39</v>
      </c>
      <c r="L1173" s="199">
        <f t="shared" si="132"/>
        <v>0</v>
      </c>
      <c r="M1173" s="200">
        <f t="shared" si="133"/>
        <v>452.4</v>
      </c>
      <c r="N1173" s="200">
        <f t="shared" si="134"/>
        <v>247.39</v>
      </c>
      <c r="O1173" s="201">
        <f t="shared" si="135"/>
        <v>111919.24</v>
      </c>
    </row>
    <row r="1174" spans="2:15" x14ac:dyDescent="0.25">
      <c r="B1174" s="191" t="s">
        <v>186</v>
      </c>
      <c r="C1174" s="191" t="s">
        <v>113</v>
      </c>
      <c r="D1174" s="192" t="s">
        <v>163</v>
      </c>
      <c r="E1174" s="193" t="s">
        <v>164</v>
      </c>
      <c r="F1174" s="194" t="s">
        <v>81</v>
      </c>
      <c r="G1174" s="195">
        <v>452.4</v>
      </c>
      <c r="H1174" s="196">
        <v>11.84</v>
      </c>
      <c r="I1174" s="197">
        <v>5356.42</v>
      </c>
      <c r="J1174" s="198"/>
      <c r="K1174" s="198">
        <f t="shared" si="131"/>
        <v>11.84</v>
      </c>
      <c r="L1174" s="199">
        <f t="shared" si="132"/>
        <v>0</v>
      </c>
      <c r="M1174" s="200">
        <f t="shared" si="133"/>
        <v>452.4</v>
      </c>
      <c r="N1174" s="200">
        <f t="shared" si="134"/>
        <v>11.84</v>
      </c>
      <c r="O1174" s="201">
        <f t="shared" si="135"/>
        <v>5356.42</v>
      </c>
    </row>
    <row r="1175" spans="2:15" x14ac:dyDescent="0.25">
      <c r="B1175" s="191" t="s">
        <v>189</v>
      </c>
      <c r="C1175" s="191" t="s">
        <v>113</v>
      </c>
      <c r="D1175" s="192" t="s">
        <v>166</v>
      </c>
      <c r="E1175" s="193" t="s">
        <v>543</v>
      </c>
      <c r="F1175" s="194" t="s">
        <v>65</v>
      </c>
      <c r="G1175" s="195">
        <v>723.00400000000002</v>
      </c>
      <c r="H1175" s="196">
        <v>116</v>
      </c>
      <c r="I1175" s="197">
        <v>83868.460000000006</v>
      </c>
      <c r="J1175" s="198"/>
      <c r="K1175" s="198">
        <f t="shared" si="131"/>
        <v>116</v>
      </c>
      <c r="L1175" s="199">
        <f t="shared" si="132"/>
        <v>0</v>
      </c>
      <c r="M1175" s="200">
        <f t="shared" si="133"/>
        <v>723.00400000000002</v>
      </c>
      <c r="N1175" s="200">
        <f t="shared" si="134"/>
        <v>116</v>
      </c>
      <c r="O1175" s="201">
        <f t="shared" si="135"/>
        <v>83868.460000000006</v>
      </c>
    </row>
    <row r="1176" spans="2:15" x14ac:dyDescent="0.25">
      <c r="B1176" s="191" t="s">
        <v>192</v>
      </c>
      <c r="C1176" s="191" t="s">
        <v>113</v>
      </c>
      <c r="D1176" s="192" t="s">
        <v>169</v>
      </c>
      <c r="E1176" s="193" t="s">
        <v>544</v>
      </c>
      <c r="F1176" s="194" t="s">
        <v>81</v>
      </c>
      <c r="G1176" s="195">
        <v>1148.8499999999999</v>
      </c>
      <c r="H1176" s="196">
        <v>286.72000000000003</v>
      </c>
      <c r="I1176" s="197">
        <v>329398.27</v>
      </c>
      <c r="J1176" s="198"/>
      <c r="K1176" s="198">
        <f t="shared" si="131"/>
        <v>286.72000000000003</v>
      </c>
      <c r="L1176" s="199">
        <f t="shared" si="132"/>
        <v>0</v>
      </c>
      <c r="M1176" s="200">
        <f t="shared" si="133"/>
        <v>1148.8499999999999</v>
      </c>
      <c r="N1176" s="200">
        <f t="shared" si="134"/>
        <v>286.72000000000003</v>
      </c>
      <c r="O1176" s="201">
        <f t="shared" si="135"/>
        <v>329398.27</v>
      </c>
    </row>
    <row r="1177" spans="2:15" ht="36" x14ac:dyDescent="0.25">
      <c r="B1177" s="191" t="s">
        <v>195</v>
      </c>
      <c r="C1177" s="191" t="s">
        <v>113</v>
      </c>
      <c r="D1177" s="192" t="s">
        <v>172</v>
      </c>
      <c r="E1177" s="193" t="s">
        <v>545</v>
      </c>
      <c r="F1177" s="194" t="s">
        <v>81</v>
      </c>
      <c r="G1177" s="195">
        <v>342.55</v>
      </c>
      <c r="H1177" s="196">
        <v>318.27999999999997</v>
      </c>
      <c r="I1177" s="197">
        <v>109026.81</v>
      </c>
      <c r="J1177" s="198"/>
      <c r="K1177" s="198">
        <f t="shared" si="131"/>
        <v>318.27999999999997</v>
      </c>
      <c r="L1177" s="199">
        <f t="shared" si="132"/>
        <v>0</v>
      </c>
      <c r="M1177" s="200">
        <f t="shared" si="133"/>
        <v>342.55</v>
      </c>
      <c r="N1177" s="200">
        <f t="shared" si="134"/>
        <v>318.27999999999997</v>
      </c>
      <c r="O1177" s="201">
        <f t="shared" si="135"/>
        <v>109026.81</v>
      </c>
    </row>
    <row r="1178" spans="2:15" x14ac:dyDescent="0.25">
      <c r="B1178" s="202" t="s">
        <v>198</v>
      </c>
      <c r="C1178" s="202" t="s">
        <v>175</v>
      </c>
      <c r="D1178" s="203" t="s">
        <v>176</v>
      </c>
      <c r="E1178" s="204" t="s">
        <v>546</v>
      </c>
      <c r="F1178" s="205" t="s">
        <v>65</v>
      </c>
      <c r="G1178" s="206">
        <v>616.59</v>
      </c>
      <c r="H1178" s="207">
        <v>190.76</v>
      </c>
      <c r="I1178" s="208">
        <v>117620.71</v>
      </c>
      <c r="J1178" s="198"/>
      <c r="K1178" s="198">
        <f t="shared" si="131"/>
        <v>190.76</v>
      </c>
      <c r="L1178" s="199">
        <f t="shared" si="132"/>
        <v>0</v>
      </c>
      <c r="M1178" s="200">
        <f t="shared" si="133"/>
        <v>616.59</v>
      </c>
      <c r="N1178" s="200">
        <f t="shared" si="134"/>
        <v>190.76</v>
      </c>
      <c r="O1178" s="201">
        <f t="shared" si="135"/>
        <v>117620.71</v>
      </c>
    </row>
    <row r="1179" spans="2:15" x14ac:dyDescent="0.25">
      <c r="B1179" s="209"/>
      <c r="C1179" s="210" t="s">
        <v>108</v>
      </c>
      <c r="D1179" s="211" t="s">
        <v>117</v>
      </c>
      <c r="E1179" s="211" t="s">
        <v>178</v>
      </c>
      <c r="F1179" s="209"/>
      <c r="G1179" s="209"/>
      <c r="H1179" s="209"/>
      <c r="I1179" s="212">
        <v>24872.080000000002</v>
      </c>
      <c r="J1179" s="198"/>
      <c r="K1179" s="198">
        <f t="shared" si="131"/>
        <v>0</v>
      </c>
      <c r="L1179" s="199">
        <f t="shared" si="132"/>
        <v>0</v>
      </c>
      <c r="M1179" s="200">
        <f t="shared" si="133"/>
        <v>0</v>
      </c>
      <c r="N1179" s="200">
        <f t="shared" si="134"/>
        <v>0</v>
      </c>
      <c r="O1179" s="201">
        <f t="shared" si="135"/>
        <v>0</v>
      </c>
    </row>
    <row r="1180" spans="2:15" x14ac:dyDescent="0.25">
      <c r="B1180" s="191" t="s">
        <v>201</v>
      </c>
      <c r="C1180" s="191" t="s">
        <v>113</v>
      </c>
      <c r="D1180" s="192" t="s">
        <v>180</v>
      </c>
      <c r="E1180" s="193" t="s">
        <v>181</v>
      </c>
      <c r="F1180" s="194" t="s">
        <v>130</v>
      </c>
      <c r="G1180" s="195">
        <v>756.45</v>
      </c>
      <c r="H1180" s="196">
        <v>32.880000000000003</v>
      </c>
      <c r="I1180" s="197">
        <v>24872.080000000002</v>
      </c>
      <c r="J1180" s="198"/>
      <c r="K1180" s="198">
        <f t="shared" si="131"/>
        <v>32.880000000000003</v>
      </c>
      <c r="L1180" s="199">
        <f t="shared" si="132"/>
        <v>0</v>
      </c>
      <c r="M1180" s="200">
        <f t="shared" si="133"/>
        <v>756.45</v>
      </c>
      <c r="N1180" s="200">
        <f t="shared" si="134"/>
        <v>32.880000000000003</v>
      </c>
      <c r="O1180" s="201">
        <f t="shared" si="135"/>
        <v>24872.080000000002</v>
      </c>
    </row>
    <row r="1181" spans="2:15" x14ac:dyDescent="0.25">
      <c r="B1181" s="209"/>
      <c r="C1181" s="210" t="s">
        <v>108</v>
      </c>
      <c r="D1181" s="211" t="s">
        <v>120</v>
      </c>
      <c r="E1181" s="211" t="s">
        <v>182</v>
      </c>
      <c r="F1181" s="209"/>
      <c r="G1181" s="209"/>
      <c r="H1181" s="209"/>
      <c r="I1181" s="212">
        <v>57122.37</v>
      </c>
      <c r="J1181" s="198"/>
      <c r="K1181" s="198">
        <f t="shared" si="131"/>
        <v>0</v>
      </c>
      <c r="L1181" s="199">
        <f t="shared" si="132"/>
        <v>0</v>
      </c>
      <c r="M1181" s="200">
        <f t="shared" si="133"/>
        <v>0</v>
      </c>
      <c r="N1181" s="200">
        <f t="shared" si="134"/>
        <v>0</v>
      </c>
      <c r="O1181" s="201">
        <f t="shared" si="135"/>
        <v>0</v>
      </c>
    </row>
    <row r="1182" spans="2:15" x14ac:dyDescent="0.25">
      <c r="B1182" s="191" t="s">
        <v>204</v>
      </c>
      <c r="C1182" s="191" t="s">
        <v>113</v>
      </c>
      <c r="D1182" s="192" t="s">
        <v>417</v>
      </c>
      <c r="E1182" s="193" t="s">
        <v>547</v>
      </c>
      <c r="F1182" s="194" t="s">
        <v>81</v>
      </c>
      <c r="G1182" s="195">
        <v>82.77</v>
      </c>
      <c r="H1182" s="196">
        <v>678.82</v>
      </c>
      <c r="I1182" s="197">
        <v>56185.93</v>
      </c>
      <c r="J1182" s="198"/>
      <c r="K1182" s="198">
        <f t="shared" si="131"/>
        <v>678.82</v>
      </c>
      <c r="L1182" s="199">
        <f t="shared" si="132"/>
        <v>0</v>
      </c>
      <c r="M1182" s="200">
        <f t="shared" si="133"/>
        <v>82.77</v>
      </c>
      <c r="N1182" s="200">
        <f t="shared" si="134"/>
        <v>678.82</v>
      </c>
      <c r="O1182" s="201">
        <f t="shared" si="135"/>
        <v>56185.93</v>
      </c>
    </row>
    <row r="1183" spans="2:15" x14ac:dyDescent="0.25">
      <c r="B1183" s="191" t="s">
        <v>207</v>
      </c>
      <c r="C1183" s="191" t="s">
        <v>113</v>
      </c>
      <c r="D1183" s="192" t="s">
        <v>184</v>
      </c>
      <c r="E1183" s="193" t="s">
        <v>548</v>
      </c>
      <c r="F1183" s="194" t="s">
        <v>53</v>
      </c>
      <c r="G1183" s="195">
        <v>2</v>
      </c>
      <c r="H1183" s="196">
        <v>122.32</v>
      </c>
      <c r="I1183" s="197">
        <v>244.64</v>
      </c>
      <c r="J1183" s="198"/>
      <c r="K1183" s="198">
        <f t="shared" si="131"/>
        <v>122.32</v>
      </c>
      <c r="L1183" s="199">
        <f t="shared" si="132"/>
        <v>0</v>
      </c>
      <c r="M1183" s="200">
        <f t="shared" si="133"/>
        <v>2</v>
      </c>
      <c r="N1183" s="200">
        <f t="shared" si="134"/>
        <v>122.32</v>
      </c>
      <c r="O1183" s="201">
        <f t="shared" si="135"/>
        <v>244.64</v>
      </c>
    </row>
    <row r="1184" spans="2:15" x14ac:dyDescent="0.25">
      <c r="B1184" s="202" t="s">
        <v>210</v>
      </c>
      <c r="C1184" s="202" t="s">
        <v>175</v>
      </c>
      <c r="D1184" s="203" t="s">
        <v>193</v>
      </c>
      <c r="E1184" s="204" t="s">
        <v>194</v>
      </c>
      <c r="F1184" s="205" t="s">
        <v>53</v>
      </c>
      <c r="G1184" s="206">
        <v>2</v>
      </c>
      <c r="H1184" s="207">
        <v>345.9</v>
      </c>
      <c r="I1184" s="208">
        <v>691.8</v>
      </c>
      <c r="J1184" s="198"/>
      <c r="K1184" s="198">
        <f t="shared" si="131"/>
        <v>345.9</v>
      </c>
      <c r="L1184" s="199">
        <f t="shared" si="132"/>
        <v>0</v>
      </c>
      <c r="M1184" s="200">
        <f t="shared" si="133"/>
        <v>2</v>
      </c>
      <c r="N1184" s="200">
        <f t="shared" si="134"/>
        <v>345.9</v>
      </c>
      <c r="O1184" s="201">
        <f t="shared" si="135"/>
        <v>691.8</v>
      </c>
    </row>
    <row r="1185" spans="2:15" x14ac:dyDescent="0.25">
      <c r="B1185" s="209"/>
      <c r="C1185" s="210" t="s">
        <v>108</v>
      </c>
      <c r="D1185" s="211" t="s">
        <v>123</v>
      </c>
      <c r="E1185" s="211" t="s">
        <v>43</v>
      </c>
      <c r="F1185" s="209"/>
      <c r="G1185" s="209"/>
      <c r="H1185" s="209"/>
      <c r="I1185" s="212">
        <v>207677.46</v>
      </c>
      <c r="J1185" s="198"/>
      <c r="K1185" s="198">
        <f t="shared" si="131"/>
        <v>0</v>
      </c>
      <c r="L1185" s="199">
        <f t="shared" si="132"/>
        <v>0</v>
      </c>
      <c r="M1185" s="200">
        <f t="shared" si="133"/>
        <v>0</v>
      </c>
      <c r="N1185" s="200">
        <f t="shared" si="134"/>
        <v>0</v>
      </c>
      <c r="O1185" s="201">
        <f t="shared" si="135"/>
        <v>0</v>
      </c>
    </row>
    <row r="1186" spans="2:15" ht="24" x14ac:dyDescent="0.25">
      <c r="B1186" s="191" t="s">
        <v>211</v>
      </c>
      <c r="C1186" s="191" t="s">
        <v>113</v>
      </c>
      <c r="D1186" s="192" t="s">
        <v>202</v>
      </c>
      <c r="E1186" s="193" t="s">
        <v>549</v>
      </c>
      <c r="F1186" s="194" t="s">
        <v>46</v>
      </c>
      <c r="G1186" s="195">
        <v>92.938999999999993</v>
      </c>
      <c r="H1186" s="196">
        <v>302.54000000000002</v>
      </c>
      <c r="I1186" s="197">
        <v>28117.77</v>
      </c>
      <c r="J1186" s="198"/>
      <c r="K1186" s="198">
        <f t="shared" si="131"/>
        <v>302.54000000000002</v>
      </c>
      <c r="L1186" s="199">
        <f t="shared" si="132"/>
        <v>0</v>
      </c>
      <c r="M1186" s="200">
        <f t="shared" si="133"/>
        <v>92.938999999999993</v>
      </c>
      <c r="N1186" s="200">
        <f t="shared" si="134"/>
        <v>302.54000000000002</v>
      </c>
      <c r="O1186" s="201">
        <f t="shared" si="135"/>
        <v>28117.77</v>
      </c>
    </row>
    <row r="1187" spans="2:15" x14ac:dyDescent="0.25">
      <c r="B1187" s="191" t="s">
        <v>214</v>
      </c>
      <c r="C1187" s="191" t="s">
        <v>113</v>
      </c>
      <c r="D1187" s="192" t="s">
        <v>208</v>
      </c>
      <c r="E1187" s="193" t="s">
        <v>209</v>
      </c>
      <c r="F1187" s="194" t="s">
        <v>46</v>
      </c>
      <c r="G1187" s="195">
        <v>92.938999999999993</v>
      </c>
      <c r="H1187" s="196">
        <v>155.66999999999999</v>
      </c>
      <c r="I1187" s="197">
        <v>14467.81</v>
      </c>
      <c r="J1187" s="198"/>
      <c r="K1187" s="198">
        <f t="shared" si="131"/>
        <v>155.66999999999999</v>
      </c>
      <c r="L1187" s="199">
        <f t="shared" si="132"/>
        <v>0</v>
      </c>
      <c r="M1187" s="200">
        <f t="shared" si="133"/>
        <v>92.938999999999993</v>
      </c>
      <c r="N1187" s="200">
        <f t="shared" si="134"/>
        <v>155.66999999999999</v>
      </c>
      <c r="O1187" s="201">
        <f t="shared" si="135"/>
        <v>14467.81</v>
      </c>
    </row>
    <row r="1188" spans="2:15" x14ac:dyDescent="0.25">
      <c r="B1188" s="191" t="s">
        <v>215</v>
      </c>
      <c r="C1188" s="191" t="s">
        <v>113</v>
      </c>
      <c r="D1188" s="192" t="s">
        <v>550</v>
      </c>
      <c r="E1188" s="193" t="s">
        <v>551</v>
      </c>
      <c r="F1188" s="194" t="s">
        <v>46</v>
      </c>
      <c r="G1188" s="195">
        <v>106.59</v>
      </c>
      <c r="H1188" s="196">
        <v>206.97</v>
      </c>
      <c r="I1188" s="197">
        <v>22060.93</v>
      </c>
      <c r="J1188" s="198"/>
      <c r="K1188" s="198">
        <f t="shared" si="131"/>
        <v>206.97</v>
      </c>
      <c r="L1188" s="199">
        <f t="shared" si="132"/>
        <v>0</v>
      </c>
      <c r="M1188" s="200">
        <f t="shared" si="133"/>
        <v>106.59</v>
      </c>
      <c r="N1188" s="200">
        <f t="shared" si="134"/>
        <v>206.97</v>
      </c>
      <c r="O1188" s="201">
        <f t="shared" si="135"/>
        <v>22060.93</v>
      </c>
    </row>
    <row r="1189" spans="2:15" x14ac:dyDescent="0.25">
      <c r="B1189" s="191" t="s">
        <v>218</v>
      </c>
      <c r="C1189" s="191" t="s">
        <v>113</v>
      </c>
      <c r="D1189" s="192" t="s">
        <v>212</v>
      </c>
      <c r="E1189" s="193" t="s">
        <v>552</v>
      </c>
      <c r="F1189" s="194" t="s">
        <v>46</v>
      </c>
      <c r="G1189" s="195">
        <v>143.63300000000001</v>
      </c>
      <c r="H1189" s="196">
        <v>18.04</v>
      </c>
      <c r="I1189" s="197">
        <v>2591.14</v>
      </c>
      <c r="J1189" s="198">
        <v>-143.63300000000001</v>
      </c>
      <c r="K1189" s="198">
        <f t="shared" si="131"/>
        <v>18.04</v>
      </c>
      <c r="L1189" s="199">
        <f t="shared" si="132"/>
        <v>-2591.14</v>
      </c>
      <c r="M1189" s="200">
        <f t="shared" si="133"/>
        <v>0</v>
      </c>
      <c r="N1189" s="200">
        <f t="shared" si="134"/>
        <v>18.04</v>
      </c>
      <c r="O1189" s="201">
        <f t="shared" si="135"/>
        <v>0</v>
      </c>
    </row>
    <row r="1190" spans="2:15" ht="24" x14ac:dyDescent="0.25">
      <c r="B1190" s="191" t="s">
        <v>219</v>
      </c>
      <c r="C1190" s="191" t="s">
        <v>113</v>
      </c>
      <c r="D1190" s="192" t="s">
        <v>73</v>
      </c>
      <c r="E1190" s="193" t="s">
        <v>553</v>
      </c>
      <c r="F1190" s="194" t="s">
        <v>46</v>
      </c>
      <c r="G1190" s="195">
        <v>250.22300000000001</v>
      </c>
      <c r="H1190" s="196">
        <v>396.71</v>
      </c>
      <c r="I1190" s="197">
        <v>99265.97</v>
      </c>
      <c r="J1190" s="198">
        <v>-143.63300000000001</v>
      </c>
      <c r="K1190" s="198">
        <f t="shared" si="131"/>
        <v>396.71</v>
      </c>
      <c r="L1190" s="199">
        <f t="shared" si="132"/>
        <v>-56980.65</v>
      </c>
      <c r="M1190" s="200">
        <f t="shared" si="133"/>
        <v>106.59</v>
      </c>
      <c r="N1190" s="200">
        <f t="shared" si="134"/>
        <v>396.71</v>
      </c>
      <c r="O1190" s="201">
        <f t="shared" si="135"/>
        <v>42285.32</v>
      </c>
    </row>
    <row r="1191" spans="2:15" x14ac:dyDescent="0.25">
      <c r="B1191" s="191" t="s">
        <v>221</v>
      </c>
      <c r="C1191" s="191" t="s">
        <v>113</v>
      </c>
      <c r="D1191" s="192" t="s">
        <v>216</v>
      </c>
      <c r="E1191" s="193" t="s">
        <v>554</v>
      </c>
      <c r="F1191" s="194" t="s">
        <v>46</v>
      </c>
      <c r="G1191" s="195">
        <v>92.938999999999993</v>
      </c>
      <c r="H1191" s="196">
        <v>443.02</v>
      </c>
      <c r="I1191" s="197">
        <v>41173.839999999997</v>
      </c>
      <c r="J1191" s="198">
        <v>-92.938999999999993</v>
      </c>
      <c r="K1191" s="198">
        <f t="shared" si="131"/>
        <v>443.02</v>
      </c>
      <c r="L1191" s="199">
        <f t="shared" si="132"/>
        <v>-41173.839999999997</v>
      </c>
      <c r="M1191" s="200">
        <f t="shared" si="133"/>
        <v>0</v>
      </c>
      <c r="N1191" s="200">
        <f t="shared" si="134"/>
        <v>443.02</v>
      </c>
      <c r="O1191" s="201">
        <f t="shared" si="135"/>
        <v>0</v>
      </c>
    </row>
    <row r="1192" spans="2:15" x14ac:dyDescent="0.25">
      <c r="B1192" s="209"/>
      <c r="C1192" s="210" t="s">
        <v>108</v>
      </c>
      <c r="D1192" s="211" t="s">
        <v>66</v>
      </c>
      <c r="E1192" s="211" t="s">
        <v>220</v>
      </c>
      <c r="F1192" s="209"/>
      <c r="G1192" s="209"/>
      <c r="H1192" s="209"/>
      <c r="I1192" s="212">
        <v>1367728.01</v>
      </c>
      <c r="J1192" s="198"/>
      <c r="K1192" s="198">
        <f t="shared" si="131"/>
        <v>0</v>
      </c>
      <c r="L1192" s="199">
        <f t="shared" si="132"/>
        <v>0</v>
      </c>
      <c r="M1192" s="200">
        <f t="shared" si="133"/>
        <v>0</v>
      </c>
      <c r="N1192" s="200">
        <f t="shared" si="134"/>
        <v>0</v>
      </c>
      <c r="O1192" s="201">
        <f t="shared" si="135"/>
        <v>0</v>
      </c>
    </row>
    <row r="1193" spans="2:15" ht="24" x14ac:dyDescent="0.25">
      <c r="B1193" s="191" t="s">
        <v>224</v>
      </c>
      <c r="C1193" s="191" t="s">
        <v>113</v>
      </c>
      <c r="D1193" s="192" t="s">
        <v>555</v>
      </c>
      <c r="E1193" s="193" t="s">
        <v>556</v>
      </c>
      <c r="F1193" s="194" t="s">
        <v>53</v>
      </c>
      <c r="G1193" s="195">
        <v>2</v>
      </c>
      <c r="H1193" s="196">
        <v>476.11</v>
      </c>
      <c r="I1193" s="197">
        <v>952.22</v>
      </c>
      <c r="J1193" s="198"/>
      <c r="K1193" s="198">
        <f t="shared" si="131"/>
        <v>476.11</v>
      </c>
      <c r="L1193" s="199">
        <f t="shared" si="132"/>
        <v>0</v>
      </c>
      <c r="M1193" s="200">
        <f t="shared" si="133"/>
        <v>2</v>
      </c>
      <c r="N1193" s="200">
        <f t="shared" si="134"/>
        <v>476.11</v>
      </c>
      <c r="O1193" s="201">
        <f t="shared" si="135"/>
        <v>952.22</v>
      </c>
    </row>
    <row r="1194" spans="2:15" ht="24" x14ac:dyDescent="0.25">
      <c r="B1194" s="202" t="s">
        <v>227</v>
      </c>
      <c r="C1194" s="202" t="s">
        <v>175</v>
      </c>
      <c r="D1194" s="203" t="s">
        <v>557</v>
      </c>
      <c r="E1194" s="204" t="s">
        <v>558</v>
      </c>
      <c r="F1194" s="205" t="s">
        <v>53</v>
      </c>
      <c r="G1194" s="206">
        <v>2</v>
      </c>
      <c r="H1194" s="207">
        <v>2041.22</v>
      </c>
      <c r="I1194" s="208">
        <v>4082.44</v>
      </c>
      <c r="J1194" s="198"/>
      <c r="K1194" s="198">
        <f t="shared" si="131"/>
        <v>2041.22</v>
      </c>
      <c r="L1194" s="199">
        <f t="shared" si="132"/>
        <v>0</v>
      </c>
      <c r="M1194" s="200">
        <f t="shared" si="133"/>
        <v>2</v>
      </c>
      <c r="N1194" s="200">
        <f t="shared" si="134"/>
        <v>2041.22</v>
      </c>
      <c r="O1194" s="201">
        <f t="shared" si="135"/>
        <v>4082.44</v>
      </c>
    </row>
    <row r="1195" spans="2:15" ht="24" x14ac:dyDescent="0.25">
      <c r="B1195" s="191" t="s">
        <v>230</v>
      </c>
      <c r="C1195" s="191" t="s">
        <v>113</v>
      </c>
      <c r="D1195" s="192" t="s">
        <v>559</v>
      </c>
      <c r="E1195" s="193" t="s">
        <v>560</v>
      </c>
      <c r="F1195" s="194" t="s">
        <v>53</v>
      </c>
      <c r="G1195" s="195">
        <v>8</v>
      </c>
      <c r="H1195" s="196">
        <v>323.54000000000002</v>
      </c>
      <c r="I1195" s="197">
        <v>2588.3200000000002</v>
      </c>
      <c r="J1195" s="198"/>
      <c r="K1195" s="198">
        <f t="shared" si="131"/>
        <v>323.54000000000002</v>
      </c>
      <c r="L1195" s="199">
        <f t="shared" si="132"/>
        <v>0</v>
      </c>
      <c r="M1195" s="200">
        <f t="shared" si="133"/>
        <v>8</v>
      </c>
      <c r="N1195" s="200">
        <f t="shared" si="134"/>
        <v>323.54000000000002</v>
      </c>
      <c r="O1195" s="201">
        <f t="shared" si="135"/>
        <v>2588.3200000000002</v>
      </c>
    </row>
    <row r="1196" spans="2:15" x14ac:dyDescent="0.25">
      <c r="B1196" s="202" t="s">
        <v>233</v>
      </c>
      <c r="C1196" s="202" t="s">
        <v>175</v>
      </c>
      <c r="D1196" s="203" t="s">
        <v>561</v>
      </c>
      <c r="E1196" s="204" t="s">
        <v>562</v>
      </c>
      <c r="F1196" s="205" t="s">
        <v>53</v>
      </c>
      <c r="G1196" s="206">
        <v>1</v>
      </c>
      <c r="H1196" s="207">
        <v>4429.66</v>
      </c>
      <c r="I1196" s="208">
        <v>4429.66</v>
      </c>
      <c r="J1196" s="198"/>
      <c r="K1196" s="198">
        <f t="shared" si="131"/>
        <v>4429.66</v>
      </c>
      <c r="L1196" s="199">
        <f t="shared" si="132"/>
        <v>0</v>
      </c>
      <c r="M1196" s="200">
        <f t="shared" si="133"/>
        <v>1</v>
      </c>
      <c r="N1196" s="200">
        <f t="shared" si="134"/>
        <v>4429.66</v>
      </c>
      <c r="O1196" s="201">
        <f t="shared" si="135"/>
        <v>4429.66</v>
      </c>
    </row>
    <row r="1197" spans="2:15" x14ac:dyDescent="0.25">
      <c r="B1197" s="202" t="s">
        <v>236</v>
      </c>
      <c r="C1197" s="202" t="s">
        <v>175</v>
      </c>
      <c r="D1197" s="203" t="s">
        <v>563</v>
      </c>
      <c r="E1197" s="204" t="s">
        <v>564</v>
      </c>
      <c r="F1197" s="205" t="s">
        <v>53</v>
      </c>
      <c r="G1197" s="206">
        <v>1</v>
      </c>
      <c r="H1197" s="207">
        <v>3676.04</v>
      </c>
      <c r="I1197" s="208">
        <v>3676.04</v>
      </c>
      <c r="J1197" s="198"/>
      <c r="K1197" s="198">
        <f t="shared" si="131"/>
        <v>3676.04</v>
      </c>
      <c r="L1197" s="199">
        <f t="shared" si="132"/>
        <v>0</v>
      </c>
      <c r="M1197" s="200">
        <f t="shared" si="133"/>
        <v>1</v>
      </c>
      <c r="N1197" s="200">
        <f t="shared" si="134"/>
        <v>3676.04</v>
      </c>
      <c r="O1197" s="201">
        <f t="shared" si="135"/>
        <v>3676.04</v>
      </c>
    </row>
    <row r="1198" spans="2:15" x14ac:dyDescent="0.25">
      <c r="B1198" s="202" t="s">
        <v>239</v>
      </c>
      <c r="C1198" s="202" t="s">
        <v>175</v>
      </c>
      <c r="D1198" s="203" t="s">
        <v>565</v>
      </c>
      <c r="E1198" s="204" t="s">
        <v>566</v>
      </c>
      <c r="F1198" s="205" t="s">
        <v>53</v>
      </c>
      <c r="G1198" s="206">
        <v>1</v>
      </c>
      <c r="H1198" s="207">
        <v>1871.56</v>
      </c>
      <c r="I1198" s="208">
        <v>1871.56</v>
      </c>
      <c r="J1198" s="198"/>
      <c r="K1198" s="198">
        <f t="shared" si="131"/>
        <v>1871.56</v>
      </c>
      <c r="L1198" s="199">
        <f t="shared" si="132"/>
        <v>0</v>
      </c>
      <c r="M1198" s="200">
        <f t="shared" si="133"/>
        <v>1</v>
      </c>
      <c r="N1198" s="200">
        <f t="shared" si="134"/>
        <v>1871.56</v>
      </c>
      <c r="O1198" s="201">
        <f t="shared" si="135"/>
        <v>1871.56</v>
      </c>
    </row>
    <row r="1199" spans="2:15" x14ac:dyDescent="0.25">
      <c r="B1199" s="202" t="s">
        <v>242</v>
      </c>
      <c r="C1199" s="202" t="s">
        <v>175</v>
      </c>
      <c r="D1199" s="203" t="s">
        <v>567</v>
      </c>
      <c r="E1199" s="204" t="s">
        <v>568</v>
      </c>
      <c r="F1199" s="205" t="s">
        <v>53</v>
      </c>
      <c r="G1199" s="206">
        <v>4</v>
      </c>
      <c r="H1199" s="207">
        <v>3239.39</v>
      </c>
      <c r="I1199" s="208">
        <v>12957.56</v>
      </c>
      <c r="J1199" s="198"/>
      <c r="K1199" s="198">
        <f t="shared" si="131"/>
        <v>3239.39</v>
      </c>
      <c r="L1199" s="199">
        <f t="shared" si="132"/>
        <v>0</v>
      </c>
      <c r="M1199" s="200">
        <f t="shared" si="133"/>
        <v>4</v>
      </c>
      <c r="N1199" s="200">
        <f t="shared" si="134"/>
        <v>3239.39</v>
      </c>
      <c r="O1199" s="201">
        <f t="shared" si="135"/>
        <v>12957.56</v>
      </c>
    </row>
    <row r="1200" spans="2:15" x14ac:dyDescent="0.25">
      <c r="B1200" s="202" t="s">
        <v>245</v>
      </c>
      <c r="C1200" s="202" t="s">
        <v>175</v>
      </c>
      <c r="D1200" s="203" t="s">
        <v>569</v>
      </c>
      <c r="E1200" s="204" t="s">
        <v>570</v>
      </c>
      <c r="F1200" s="205" t="s">
        <v>53</v>
      </c>
      <c r="G1200" s="206">
        <v>1</v>
      </c>
      <c r="H1200" s="207">
        <v>3084.19</v>
      </c>
      <c r="I1200" s="208">
        <v>3084.19</v>
      </c>
      <c r="J1200" s="198"/>
      <c r="K1200" s="198">
        <f t="shared" si="131"/>
        <v>3084.19</v>
      </c>
      <c r="L1200" s="199">
        <f t="shared" si="132"/>
        <v>0</v>
      </c>
      <c r="M1200" s="200">
        <f t="shared" si="133"/>
        <v>1</v>
      </c>
      <c r="N1200" s="200">
        <f t="shared" si="134"/>
        <v>3084.19</v>
      </c>
      <c r="O1200" s="201">
        <f t="shared" si="135"/>
        <v>3084.19</v>
      </c>
    </row>
    <row r="1201" spans="2:15" ht="24" x14ac:dyDescent="0.25">
      <c r="B1201" s="191" t="s">
        <v>248</v>
      </c>
      <c r="C1201" s="191" t="s">
        <v>113</v>
      </c>
      <c r="D1201" s="192" t="s">
        <v>571</v>
      </c>
      <c r="E1201" s="193" t="s">
        <v>572</v>
      </c>
      <c r="F1201" s="194" t="s">
        <v>130</v>
      </c>
      <c r="G1201" s="195">
        <v>929.4</v>
      </c>
      <c r="H1201" s="196">
        <v>140.72999999999999</v>
      </c>
      <c r="I1201" s="197">
        <v>130794.46</v>
      </c>
      <c r="J1201" s="198"/>
      <c r="K1201" s="198">
        <f t="shared" si="131"/>
        <v>140.72999999999999</v>
      </c>
      <c r="L1201" s="199">
        <f t="shared" si="132"/>
        <v>0</v>
      </c>
      <c r="M1201" s="200">
        <f t="shared" si="133"/>
        <v>929.4</v>
      </c>
      <c r="N1201" s="200">
        <f t="shared" si="134"/>
        <v>140.72999999999999</v>
      </c>
      <c r="O1201" s="201">
        <f t="shared" si="135"/>
        <v>130794.46</v>
      </c>
    </row>
    <row r="1202" spans="2:15" x14ac:dyDescent="0.25">
      <c r="B1202" s="202" t="s">
        <v>252</v>
      </c>
      <c r="C1202" s="202" t="s">
        <v>175</v>
      </c>
      <c r="D1202" s="203" t="s">
        <v>573</v>
      </c>
      <c r="E1202" s="204" t="s">
        <v>574</v>
      </c>
      <c r="F1202" s="205" t="s">
        <v>130</v>
      </c>
      <c r="G1202" s="206">
        <v>943.34100000000001</v>
      </c>
      <c r="H1202" s="207">
        <v>815.13</v>
      </c>
      <c r="I1202" s="208">
        <v>768945.55</v>
      </c>
      <c r="J1202" s="198"/>
      <c r="K1202" s="198">
        <f t="shared" si="131"/>
        <v>815.13</v>
      </c>
      <c r="L1202" s="199">
        <f t="shared" si="132"/>
        <v>0</v>
      </c>
      <c r="M1202" s="200">
        <f t="shared" si="133"/>
        <v>943.34100000000001</v>
      </c>
      <c r="N1202" s="200">
        <f t="shared" si="134"/>
        <v>815.13</v>
      </c>
      <c r="O1202" s="201">
        <f t="shared" si="135"/>
        <v>768945.55</v>
      </c>
    </row>
    <row r="1203" spans="2:15" ht="24" x14ac:dyDescent="0.25">
      <c r="B1203" s="191" t="s">
        <v>255</v>
      </c>
      <c r="C1203" s="191" t="s">
        <v>113</v>
      </c>
      <c r="D1203" s="192" t="s">
        <v>575</v>
      </c>
      <c r="E1203" s="193" t="s">
        <v>576</v>
      </c>
      <c r="F1203" s="194" t="s">
        <v>53</v>
      </c>
      <c r="G1203" s="195">
        <v>14</v>
      </c>
      <c r="H1203" s="196">
        <v>840.43</v>
      </c>
      <c r="I1203" s="197">
        <v>11766.02</v>
      </c>
      <c r="J1203" s="198"/>
      <c r="K1203" s="198">
        <f t="shared" si="131"/>
        <v>840.43</v>
      </c>
      <c r="L1203" s="199">
        <f t="shared" si="132"/>
        <v>0</v>
      </c>
      <c r="M1203" s="200">
        <f t="shared" si="133"/>
        <v>14</v>
      </c>
      <c r="N1203" s="200">
        <f t="shared" si="134"/>
        <v>840.43</v>
      </c>
      <c r="O1203" s="201">
        <f t="shared" si="135"/>
        <v>11766.02</v>
      </c>
    </row>
    <row r="1204" spans="2:15" x14ac:dyDescent="0.25">
      <c r="B1204" s="202" t="s">
        <v>258</v>
      </c>
      <c r="C1204" s="202" t="s">
        <v>175</v>
      </c>
      <c r="D1204" s="203" t="s">
        <v>517</v>
      </c>
      <c r="E1204" s="204" t="s">
        <v>577</v>
      </c>
      <c r="F1204" s="205" t="s">
        <v>53</v>
      </c>
      <c r="G1204" s="206">
        <v>14</v>
      </c>
      <c r="H1204" s="207">
        <v>414.29</v>
      </c>
      <c r="I1204" s="208">
        <v>5800.06</v>
      </c>
      <c r="J1204" s="198"/>
      <c r="K1204" s="198">
        <f t="shared" si="131"/>
        <v>414.29</v>
      </c>
      <c r="L1204" s="199">
        <f t="shared" si="132"/>
        <v>0</v>
      </c>
      <c r="M1204" s="200">
        <f t="shared" si="133"/>
        <v>14</v>
      </c>
      <c r="N1204" s="200">
        <f t="shared" si="134"/>
        <v>414.29</v>
      </c>
      <c r="O1204" s="201">
        <f t="shared" si="135"/>
        <v>5800.06</v>
      </c>
    </row>
    <row r="1205" spans="2:15" ht="24" x14ac:dyDescent="0.25">
      <c r="B1205" s="191" t="s">
        <v>261</v>
      </c>
      <c r="C1205" s="191" t="s">
        <v>113</v>
      </c>
      <c r="D1205" s="192" t="s">
        <v>578</v>
      </c>
      <c r="E1205" s="193" t="s">
        <v>579</v>
      </c>
      <c r="F1205" s="194" t="s">
        <v>53</v>
      </c>
      <c r="G1205" s="195">
        <v>7</v>
      </c>
      <c r="H1205" s="196">
        <v>840.43</v>
      </c>
      <c r="I1205" s="197">
        <v>5883.01</v>
      </c>
      <c r="J1205" s="198"/>
      <c r="K1205" s="198">
        <f t="shared" si="131"/>
        <v>840.43</v>
      </c>
      <c r="L1205" s="199">
        <f t="shared" si="132"/>
        <v>0</v>
      </c>
      <c r="M1205" s="200">
        <f t="shared" si="133"/>
        <v>7</v>
      </c>
      <c r="N1205" s="200">
        <f t="shared" si="134"/>
        <v>840.43</v>
      </c>
      <c r="O1205" s="201">
        <f t="shared" si="135"/>
        <v>5883.01</v>
      </c>
    </row>
    <row r="1206" spans="2:15" x14ac:dyDescent="0.25">
      <c r="B1206" s="202" t="s">
        <v>264</v>
      </c>
      <c r="C1206" s="202" t="s">
        <v>175</v>
      </c>
      <c r="D1206" s="203" t="s">
        <v>580</v>
      </c>
      <c r="E1206" s="204" t="s">
        <v>581</v>
      </c>
      <c r="F1206" s="205" t="s">
        <v>53</v>
      </c>
      <c r="G1206" s="206">
        <v>5</v>
      </c>
      <c r="H1206" s="207">
        <v>1707.15</v>
      </c>
      <c r="I1206" s="208">
        <v>8535.75</v>
      </c>
      <c r="J1206" s="198"/>
      <c r="K1206" s="198">
        <f t="shared" si="131"/>
        <v>1707.15</v>
      </c>
      <c r="L1206" s="199">
        <f t="shared" si="132"/>
        <v>0</v>
      </c>
      <c r="M1206" s="200">
        <f t="shared" si="133"/>
        <v>5</v>
      </c>
      <c r="N1206" s="200">
        <f t="shared" si="134"/>
        <v>1707.15</v>
      </c>
      <c r="O1206" s="201">
        <f t="shared" si="135"/>
        <v>8535.75</v>
      </c>
    </row>
    <row r="1207" spans="2:15" x14ac:dyDescent="0.25">
      <c r="B1207" s="202" t="s">
        <v>267</v>
      </c>
      <c r="C1207" s="202" t="s">
        <v>175</v>
      </c>
      <c r="D1207" s="203" t="s">
        <v>582</v>
      </c>
      <c r="E1207" s="204" t="s">
        <v>583</v>
      </c>
      <c r="F1207" s="205" t="s">
        <v>53</v>
      </c>
      <c r="G1207" s="206">
        <v>2</v>
      </c>
      <c r="H1207" s="207">
        <v>1707.15</v>
      </c>
      <c r="I1207" s="208">
        <v>3414.3</v>
      </c>
      <c r="J1207" s="198"/>
      <c r="K1207" s="198">
        <f t="shared" si="131"/>
        <v>1707.15</v>
      </c>
      <c r="L1207" s="199">
        <f t="shared" si="132"/>
        <v>0</v>
      </c>
      <c r="M1207" s="200">
        <f t="shared" si="133"/>
        <v>2</v>
      </c>
      <c r="N1207" s="200">
        <f t="shared" si="134"/>
        <v>1707.15</v>
      </c>
      <c r="O1207" s="201">
        <f t="shared" si="135"/>
        <v>3414.3</v>
      </c>
    </row>
    <row r="1208" spans="2:15" ht="24" x14ac:dyDescent="0.25">
      <c r="B1208" s="191" t="s">
        <v>72</v>
      </c>
      <c r="C1208" s="191" t="s">
        <v>113</v>
      </c>
      <c r="D1208" s="192" t="s">
        <v>584</v>
      </c>
      <c r="E1208" s="193" t="s">
        <v>585</v>
      </c>
      <c r="F1208" s="194" t="s">
        <v>53</v>
      </c>
      <c r="G1208" s="195">
        <v>7</v>
      </c>
      <c r="H1208" s="196">
        <v>410.35</v>
      </c>
      <c r="I1208" s="197">
        <v>2872.45</v>
      </c>
      <c r="J1208" s="198"/>
      <c r="K1208" s="198">
        <f t="shared" si="131"/>
        <v>410.35</v>
      </c>
      <c r="L1208" s="199">
        <f t="shared" si="132"/>
        <v>0</v>
      </c>
      <c r="M1208" s="200">
        <f t="shared" si="133"/>
        <v>7</v>
      </c>
      <c r="N1208" s="200">
        <f t="shared" si="134"/>
        <v>410.35</v>
      </c>
      <c r="O1208" s="201">
        <f t="shared" si="135"/>
        <v>2872.45</v>
      </c>
    </row>
    <row r="1209" spans="2:15" x14ac:dyDescent="0.25">
      <c r="B1209" s="202" t="s">
        <v>271</v>
      </c>
      <c r="C1209" s="202" t="s">
        <v>175</v>
      </c>
      <c r="D1209" s="203" t="s">
        <v>586</v>
      </c>
      <c r="E1209" s="204" t="s">
        <v>587</v>
      </c>
      <c r="F1209" s="205" t="s">
        <v>53</v>
      </c>
      <c r="G1209" s="206">
        <v>2</v>
      </c>
      <c r="H1209" s="207">
        <v>18532.759999999998</v>
      </c>
      <c r="I1209" s="208">
        <v>37065.519999999997</v>
      </c>
      <c r="J1209" s="198"/>
      <c r="K1209" s="198">
        <f t="shared" si="131"/>
        <v>18532.759999999998</v>
      </c>
      <c r="L1209" s="199">
        <f t="shared" si="132"/>
        <v>0</v>
      </c>
      <c r="M1209" s="200">
        <f t="shared" si="133"/>
        <v>2</v>
      </c>
      <c r="N1209" s="200">
        <f t="shared" si="134"/>
        <v>18532.759999999998</v>
      </c>
      <c r="O1209" s="201">
        <f t="shared" si="135"/>
        <v>37065.519999999997</v>
      </c>
    </row>
    <row r="1210" spans="2:15" x14ac:dyDescent="0.25">
      <c r="B1210" s="202" t="s">
        <v>274</v>
      </c>
      <c r="C1210" s="202" t="s">
        <v>175</v>
      </c>
      <c r="D1210" s="203" t="s">
        <v>588</v>
      </c>
      <c r="E1210" s="204" t="s">
        <v>589</v>
      </c>
      <c r="F1210" s="205" t="s">
        <v>53</v>
      </c>
      <c r="G1210" s="206">
        <v>1</v>
      </c>
      <c r="H1210" s="207">
        <v>7471.76</v>
      </c>
      <c r="I1210" s="208">
        <v>7471.76</v>
      </c>
      <c r="J1210" s="198"/>
      <c r="K1210" s="198">
        <f t="shared" si="131"/>
        <v>7471.76</v>
      </c>
      <c r="L1210" s="199">
        <f t="shared" si="132"/>
        <v>0</v>
      </c>
      <c r="M1210" s="200">
        <f t="shared" si="133"/>
        <v>1</v>
      </c>
      <c r="N1210" s="200">
        <f t="shared" si="134"/>
        <v>7471.76</v>
      </c>
      <c r="O1210" s="201">
        <f t="shared" si="135"/>
        <v>7471.76</v>
      </c>
    </row>
    <row r="1211" spans="2:15" x14ac:dyDescent="0.25">
      <c r="B1211" s="202" t="s">
        <v>277</v>
      </c>
      <c r="C1211" s="202" t="s">
        <v>175</v>
      </c>
      <c r="D1211" s="203" t="s">
        <v>590</v>
      </c>
      <c r="E1211" s="204" t="s">
        <v>591</v>
      </c>
      <c r="F1211" s="205" t="s">
        <v>53</v>
      </c>
      <c r="G1211" s="206">
        <v>4</v>
      </c>
      <c r="H1211" s="207">
        <v>12851.01</v>
      </c>
      <c r="I1211" s="208">
        <v>51404.04</v>
      </c>
      <c r="J1211" s="198"/>
      <c r="K1211" s="198">
        <f t="shared" si="131"/>
        <v>12851.01</v>
      </c>
      <c r="L1211" s="199">
        <f t="shared" si="132"/>
        <v>0</v>
      </c>
      <c r="M1211" s="200">
        <f t="shared" si="133"/>
        <v>4</v>
      </c>
      <c r="N1211" s="200">
        <f t="shared" si="134"/>
        <v>12851.01</v>
      </c>
      <c r="O1211" s="201">
        <f t="shared" si="135"/>
        <v>51404.04</v>
      </c>
    </row>
    <row r="1212" spans="2:15" x14ac:dyDescent="0.25">
      <c r="B1212" s="191" t="s">
        <v>280</v>
      </c>
      <c r="C1212" s="191" t="s">
        <v>113</v>
      </c>
      <c r="D1212" s="192" t="s">
        <v>592</v>
      </c>
      <c r="E1212" s="193" t="s">
        <v>593</v>
      </c>
      <c r="F1212" s="194" t="s">
        <v>130</v>
      </c>
      <c r="G1212" s="195">
        <v>929.4</v>
      </c>
      <c r="H1212" s="196">
        <v>67.08</v>
      </c>
      <c r="I1212" s="197">
        <v>62344.15</v>
      </c>
      <c r="J1212" s="198"/>
      <c r="K1212" s="198">
        <f t="shared" si="131"/>
        <v>67.08</v>
      </c>
      <c r="L1212" s="199">
        <f t="shared" si="132"/>
        <v>0</v>
      </c>
      <c r="M1212" s="200">
        <f t="shared" si="133"/>
        <v>929.4</v>
      </c>
      <c r="N1212" s="200">
        <f t="shared" si="134"/>
        <v>67.08</v>
      </c>
      <c r="O1212" s="201">
        <f t="shared" si="135"/>
        <v>62344.15</v>
      </c>
    </row>
    <row r="1213" spans="2:15" x14ac:dyDescent="0.25">
      <c r="B1213" s="191" t="s">
        <v>283</v>
      </c>
      <c r="C1213" s="191" t="s">
        <v>113</v>
      </c>
      <c r="D1213" s="192" t="s">
        <v>466</v>
      </c>
      <c r="E1213" s="193" t="s">
        <v>467</v>
      </c>
      <c r="F1213" s="194" t="s">
        <v>53</v>
      </c>
      <c r="G1213" s="195">
        <v>0</v>
      </c>
      <c r="H1213" s="196">
        <v>1262.6099999999999</v>
      </c>
      <c r="I1213" s="197">
        <v>0</v>
      </c>
      <c r="J1213" s="198"/>
      <c r="K1213" s="198">
        <f t="shared" ref="K1213:K1249" si="136">+H1213</f>
        <v>1262.6099999999999</v>
      </c>
      <c r="L1213" s="199">
        <f t="shared" ref="L1213:L1249" si="137">ROUND(J1213*K1213,2)</f>
        <v>0</v>
      </c>
      <c r="M1213" s="200">
        <f t="shared" ref="M1213:M1249" si="138">+G1213+J1213</f>
        <v>0</v>
      </c>
      <c r="N1213" s="200">
        <f t="shared" ref="N1213:N1249" si="139">+K1213</f>
        <v>1262.6099999999999</v>
      </c>
      <c r="O1213" s="201">
        <f t="shared" ref="O1213:O1249" si="140">ROUND(M1213*N1213,2)</f>
        <v>0</v>
      </c>
    </row>
    <row r="1214" spans="2:15" x14ac:dyDescent="0.25">
      <c r="B1214" s="191" t="s">
        <v>286</v>
      </c>
      <c r="C1214" s="191" t="s">
        <v>113</v>
      </c>
      <c r="D1214" s="192" t="s">
        <v>253</v>
      </c>
      <c r="E1214" s="193" t="s">
        <v>594</v>
      </c>
      <c r="F1214" s="194" t="s">
        <v>53</v>
      </c>
      <c r="G1214" s="195">
        <v>4</v>
      </c>
      <c r="H1214" s="196">
        <v>2016.23</v>
      </c>
      <c r="I1214" s="197">
        <v>8064.92</v>
      </c>
      <c r="J1214" s="198"/>
      <c r="K1214" s="198">
        <f t="shared" si="136"/>
        <v>2016.23</v>
      </c>
      <c r="L1214" s="199">
        <f t="shared" si="137"/>
        <v>0</v>
      </c>
      <c r="M1214" s="200">
        <f t="shared" si="138"/>
        <v>4</v>
      </c>
      <c r="N1214" s="200">
        <f t="shared" si="139"/>
        <v>2016.23</v>
      </c>
      <c r="O1214" s="201">
        <f t="shared" si="140"/>
        <v>8064.92</v>
      </c>
    </row>
    <row r="1215" spans="2:15" x14ac:dyDescent="0.25">
      <c r="B1215" s="202" t="s">
        <v>289</v>
      </c>
      <c r="C1215" s="202" t="s">
        <v>175</v>
      </c>
      <c r="D1215" s="203" t="s">
        <v>259</v>
      </c>
      <c r="E1215" s="204" t="s">
        <v>260</v>
      </c>
      <c r="F1215" s="205" t="s">
        <v>53</v>
      </c>
      <c r="G1215" s="206">
        <v>2</v>
      </c>
      <c r="H1215" s="207">
        <v>14898.16</v>
      </c>
      <c r="I1215" s="208">
        <v>29796.32</v>
      </c>
      <c r="J1215" s="198"/>
      <c r="K1215" s="198">
        <f t="shared" si="136"/>
        <v>14898.16</v>
      </c>
      <c r="L1215" s="199">
        <f t="shared" si="137"/>
        <v>0</v>
      </c>
      <c r="M1215" s="200">
        <f t="shared" si="138"/>
        <v>2</v>
      </c>
      <c r="N1215" s="200">
        <f t="shared" si="139"/>
        <v>14898.16</v>
      </c>
      <c r="O1215" s="201">
        <f t="shared" si="140"/>
        <v>29796.32</v>
      </c>
    </row>
    <row r="1216" spans="2:15" x14ac:dyDescent="0.25">
      <c r="B1216" s="202" t="s">
        <v>292</v>
      </c>
      <c r="C1216" s="202" t="s">
        <v>175</v>
      </c>
      <c r="D1216" s="203" t="s">
        <v>262</v>
      </c>
      <c r="E1216" s="204" t="s">
        <v>595</v>
      </c>
      <c r="F1216" s="205" t="s">
        <v>53</v>
      </c>
      <c r="G1216" s="206">
        <v>2</v>
      </c>
      <c r="H1216" s="207">
        <v>1530.92</v>
      </c>
      <c r="I1216" s="208">
        <v>3061.84</v>
      </c>
      <c r="J1216" s="198"/>
      <c r="K1216" s="198">
        <f t="shared" si="136"/>
        <v>1530.92</v>
      </c>
      <c r="L1216" s="199">
        <f t="shared" si="137"/>
        <v>0</v>
      </c>
      <c r="M1216" s="200">
        <f t="shared" si="138"/>
        <v>2</v>
      </c>
      <c r="N1216" s="200">
        <f t="shared" si="139"/>
        <v>1530.92</v>
      </c>
      <c r="O1216" s="201">
        <f t="shared" si="140"/>
        <v>3061.84</v>
      </c>
    </row>
    <row r="1217" spans="2:15" x14ac:dyDescent="0.25">
      <c r="B1217" s="202" t="s">
        <v>295</v>
      </c>
      <c r="C1217" s="202" t="s">
        <v>175</v>
      </c>
      <c r="D1217" s="203" t="s">
        <v>268</v>
      </c>
      <c r="E1217" s="204" t="s">
        <v>269</v>
      </c>
      <c r="F1217" s="205" t="s">
        <v>53</v>
      </c>
      <c r="G1217" s="206">
        <v>3</v>
      </c>
      <c r="H1217" s="207">
        <v>1202.1099999999999</v>
      </c>
      <c r="I1217" s="208">
        <v>3606.33</v>
      </c>
      <c r="J1217" s="198"/>
      <c r="K1217" s="198">
        <f t="shared" si="136"/>
        <v>1202.1099999999999</v>
      </c>
      <c r="L1217" s="199">
        <f t="shared" si="137"/>
        <v>0</v>
      </c>
      <c r="M1217" s="200">
        <f t="shared" si="138"/>
        <v>3</v>
      </c>
      <c r="N1217" s="200">
        <f t="shared" si="139"/>
        <v>1202.1099999999999</v>
      </c>
      <c r="O1217" s="201">
        <f t="shared" si="140"/>
        <v>3606.33</v>
      </c>
    </row>
    <row r="1218" spans="2:15" x14ac:dyDescent="0.25">
      <c r="B1218" s="202" t="s">
        <v>298</v>
      </c>
      <c r="C1218" s="202" t="s">
        <v>175</v>
      </c>
      <c r="D1218" s="203" t="s">
        <v>272</v>
      </c>
      <c r="E1218" s="204" t="s">
        <v>273</v>
      </c>
      <c r="F1218" s="205" t="s">
        <v>53</v>
      </c>
      <c r="G1218" s="206">
        <v>2</v>
      </c>
      <c r="H1218" s="207">
        <v>211.75</v>
      </c>
      <c r="I1218" s="208">
        <v>423.5</v>
      </c>
      <c r="J1218" s="198"/>
      <c r="K1218" s="198">
        <f t="shared" si="136"/>
        <v>211.75</v>
      </c>
      <c r="L1218" s="199">
        <f t="shared" si="137"/>
        <v>0</v>
      </c>
      <c r="M1218" s="200">
        <f t="shared" si="138"/>
        <v>2</v>
      </c>
      <c r="N1218" s="200">
        <f t="shared" si="139"/>
        <v>211.75</v>
      </c>
      <c r="O1218" s="201">
        <f t="shared" si="140"/>
        <v>423.5</v>
      </c>
    </row>
    <row r="1219" spans="2:15" ht="24" x14ac:dyDescent="0.25">
      <c r="B1219" s="191" t="s">
        <v>301</v>
      </c>
      <c r="C1219" s="191" t="s">
        <v>113</v>
      </c>
      <c r="D1219" s="192" t="s">
        <v>275</v>
      </c>
      <c r="E1219" s="193" t="s">
        <v>276</v>
      </c>
      <c r="F1219" s="194" t="s">
        <v>53</v>
      </c>
      <c r="G1219" s="195">
        <v>2</v>
      </c>
      <c r="H1219" s="196">
        <v>5935.59</v>
      </c>
      <c r="I1219" s="197">
        <v>11871.18</v>
      </c>
      <c r="J1219" s="198"/>
      <c r="K1219" s="198">
        <f t="shared" si="136"/>
        <v>5935.59</v>
      </c>
      <c r="L1219" s="199">
        <f t="shared" si="137"/>
        <v>0</v>
      </c>
      <c r="M1219" s="200">
        <f t="shared" si="138"/>
        <v>2</v>
      </c>
      <c r="N1219" s="200">
        <f t="shared" si="139"/>
        <v>5935.59</v>
      </c>
      <c r="O1219" s="201">
        <f t="shared" si="140"/>
        <v>11871.18</v>
      </c>
    </row>
    <row r="1220" spans="2:15" x14ac:dyDescent="0.25">
      <c r="B1220" s="191" t="s">
        <v>305</v>
      </c>
      <c r="C1220" s="191" t="s">
        <v>113</v>
      </c>
      <c r="D1220" s="192" t="s">
        <v>278</v>
      </c>
      <c r="E1220" s="193" t="s">
        <v>279</v>
      </c>
      <c r="F1220" s="194" t="s">
        <v>53</v>
      </c>
      <c r="G1220" s="195">
        <v>2</v>
      </c>
      <c r="H1220" s="196">
        <v>485.32</v>
      </c>
      <c r="I1220" s="197">
        <v>970.64</v>
      </c>
      <c r="J1220" s="198"/>
      <c r="K1220" s="198">
        <f t="shared" si="136"/>
        <v>485.32</v>
      </c>
      <c r="L1220" s="199">
        <f t="shared" si="137"/>
        <v>0</v>
      </c>
      <c r="M1220" s="200">
        <f t="shared" si="138"/>
        <v>2</v>
      </c>
      <c r="N1220" s="200">
        <f t="shared" si="139"/>
        <v>485.32</v>
      </c>
      <c r="O1220" s="201">
        <f t="shared" si="140"/>
        <v>970.64</v>
      </c>
    </row>
    <row r="1221" spans="2:15" ht="24" x14ac:dyDescent="0.25">
      <c r="B1221" s="202" t="s">
        <v>308</v>
      </c>
      <c r="C1221" s="202" t="s">
        <v>175</v>
      </c>
      <c r="D1221" s="203" t="s">
        <v>281</v>
      </c>
      <c r="E1221" s="204" t="s">
        <v>596</v>
      </c>
      <c r="F1221" s="205" t="s">
        <v>53</v>
      </c>
      <c r="G1221" s="206">
        <v>1</v>
      </c>
      <c r="H1221" s="207">
        <v>6510.34</v>
      </c>
      <c r="I1221" s="208">
        <v>6510.34</v>
      </c>
      <c r="J1221" s="198"/>
      <c r="K1221" s="198">
        <f t="shared" si="136"/>
        <v>6510.34</v>
      </c>
      <c r="L1221" s="199">
        <f t="shared" si="137"/>
        <v>0</v>
      </c>
      <c r="M1221" s="200">
        <f t="shared" si="138"/>
        <v>1</v>
      </c>
      <c r="N1221" s="200">
        <f t="shared" si="139"/>
        <v>6510.34</v>
      </c>
      <c r="O1221" s="201">
        <f t="shared" si="140"/>
        <v>6510.34</v>
      </c>
    </row>
    <row r="1222" spans="2:15" x14ac:dyDescent="0.25">
      <c r="B1222" s="202" t="s">
        <v>311</v>
      </c>
      <c r="C1222" s="202" t="s">
        <v>175</v>
      </c>
      <c r="D1222" s="203" t="s">
        <v>284</v>
      </c>
      <c r="E1222" s="204" t="s">
        <v>285</v>
      </c>
      <c r="F1222" s="205" t="s">
        <v>53</v>
      </c>
      <c r="G1222" s="206">
        <v>1</v>
      </c>
      <c r="H1222" s="207">
        <v>6510.34</v>
      </c>
      <c r="I1222" s="208">
        <v>6510.34</v>
      </c>
      <c r="J1222" s="198"/>
      <c r="K1222" s="198">
        <f t="shared" si="136"/>
        <v>6510.34</v>
      </c>
      <c r="L1222" s="199">
        <f t="shared" si="137"/>
        <v>0</v>
      </c>
      <c r="M1222" s="200">
        <f t="shared" si="138"/>
        <v>1</v>
      </c>
      <c r="N1222" s="200">
        <f t="shared" si="139"/>
        <v>6510.34</v>
      </c>
      <c r="O1222" s="201">
        <f t="shared" si="140"/>
        <v>6510.34</v>
      </c>
    </row>
    <row r="1223" spans="2:15" x14ac:dyDescent="0.25">
      <c r="B1223" s="191" t="s">
        <v>314</v>
      </c>
      <c r="C1223" s="191" t="s">
        <v>113</v>
      </c>
      <c r="D1223" s="192" t="s">
        <v>468</v>
      </c>
      <c r="E1223" s="193" t="s">
        <v>469</v>
      </c>
      <c r="F1223" s="194" t="s">
        <v>53</v>
      </c>
      <c r="G1223" s="195">
        <v>6</v>
      </c>
      <c r="H1223" s="196">
        <v>399.83</v>
      </c>
      <c r="I1223" s="197">
        <v>2398.98</v>
      </c>
      <c r="J1223" s="198"/>
      <c r="K1223" s="198">
        <f t="shared" si="136"/>
        <v>399.83</v>
      </c>
      <c r="L1223" s="199">
        <f t="shared" si="137"/>
        <v>0</v>
      </c>
      <c r="M1223" s="200">
        <f t="shared" si="138"/>
        <v>6</v>
      </c>
      <c r="N1223" s="200">
        <f t="shared" si="139"/>
        <v>399.83</v>
      </c>
      <c r="O1223" s="201">
        <f t="shared" si="140"/>
        <v>2398.98</v>
      </c>
    </row>
    <row r="1224" spans="2:15" x14ac:dyDescent="0.25">
      <c r="B1224" s="202" t="s">
        <v>319</v>
      </c>
      <c r="C1224" s="202" t="s">
        <v>175</v>
      </c>
      <c r="D1224" s="203" t="s">
        <v>470</v>
      </c>
      <c r="E1224" s="204" t="s">
        <v>471</v>
      </c>
      <c r="F1224" s="205" t="s">
        <v>455</v>
      </c>
      <c r="G1224" s="206">
        <v>6</v>
      </c>
      <c r="H1224" s="207">
        <v>664.19</v>
      </c>
      <c r="I1224" s="208">
        <v>3985.14</v>
      </c>
      <c r="J1224" s="198"/>
      <c r="K1224" s="198">
        <f t="shared" si="136"/>
        <v>664.19</v>
      </c>
      <c r="L1224" s="199">
        <f t="shared" si="137"/>
        <v>0</v>
      </c>
      <c r="M1224" s="200">
        <f t="shared" si="138"/>
        <v>6</v>
      </c>
      <c r="N1224" s="200">
        <f t="shared" si="139"/>
        <v>664.19</v>
      </c>
      <c r="O1224" s="201">
        <f t="shared" si="140"/>
        <v>3985.14</v>
      </c>
    </row>
    <row r="1225" spans="2:15" x14ac:dyDescent="0.25">
      <c r="B1225" s="202" t="s">
        <v>322</v>
      </c>
      <c r="C1225" s="202" t="s">
        <v>175</v>
      </c>
      <c r="D1225" s="203" t="s">
        <v>472</v>
      </c>
      <c r="E1225" s="204" t="s">
        <v>473</v>
      </c>
      <c r="F1225" s="205" t="s">
        <v>53</v>
      </c>
      <c r="G1225" s="206">
        <v>6</v>
      </c>
      <c r="H1225" s="207">
        <v>174.92</v>
      </c>
      <c r="I1225" s="208">
        <v>1049.52</v>
      </c>
      <c r="J1225" s="198"/>
      <c r="K1225" s="198">
        <f t="shared" si="136"/>
        <v>174.92</v>
      </c>
      <c r="L1225" s="199">
        <f t="shared" si="137"/>
        <v>0</v>
      </c>
      <c r="M1225" s="200">
        <f t="shared" si="138"/>
        <v>6</v>
      </c>
      <c r="N1225" s="200">
        <f t="shared" si="139"/>
        <v>174.92</v>
      </c>
      <c r="O1225" s="201">
        <f t="shared" si="140"/>
        <v>1049.52</v>
      </c>
    </row>
    <row r="1226" spans="2:15" ht="24" x14ac:dyDescent="0.25">
      <c r="B1226" s="202" t="s">
        <v>324</v>
      </c>
      <c r="C1226" s="202" t="s">
        <v>175</v>
      </c>
      <c r="D1226" s="203" t="s">
        <v>474</v>
      </c>
      <c r="E1226" s="204" t="s">
        <v>475</v>
      </c>
      <c r="F1226" s="205" t="s">
        <v>455</v>
      </c>
      <c r="G1226" s="206">
        <v>6</v>
      </c>
      <c r="H1226" s="207">
        <v>1070.5899999999999</v>
      </c>
      <c r="I1226" s="208">
        <v>6423.54</v>
      </c>
      <c r="J1226" s="198"/>
      <c r="K1226" s="198">
        <f t="shared" si="136"/>
        <v>1070.5899999999999</v>
      </c>
      <c r="L1226" s="199">
        <f t="shared" si="137"/>
        <v>0</v>
      </c>
      <c r="M1226" s="200">
        <f t="shared" si="138"/>
        <v>6</v>
      </c>
      <c r="N1226" s="200">
        <f t="shared" si="139"/>
        <v>1070.5899999999999</v>
      </c>
      <c r="O1226" s="201">
        <f t="shared" si="140"/>
        <v>6423.54</v>
      </c>
    </row>
    <row r="1227" spans="2:15" x14ac:dyDescent="0.25">
      <c r="B1227" s="191" t="s">
        <v>328</v>
      </c>
      <c r="C1227" s="191" t="s">
        <v>113</v>
      </c>
      <c r="D1227" s="192" t="s">
        <v>476</v>
      </c>
      <c r="E1227" s="193" t="s">
        <v>477</v>
      </c>
      <c r="F1227" s="194" t="s">
        <v>53</v>
      </c>
      <c r="G1227" s="195">
        <v>1</v>
      </c>
      <c r="H1227" s="196">
        <v>860.15</v>
      </c>
      <c r="I1227" s="197">
        <v>860.15</v>
      </c>
      <c r="J1227" s="198"/>
      <c r="K1227" s="198">
        <f t="shared" si="136"/>
        <v>860.15</v>
      </c>
      <c r="L1227" s="199">
        <f t="shared" si="137"/>
        <v>0</v>
      </c>
      <c r="M1227" s="200">
        <f t="shared" si="138"/>
        <v>1</v>
      </c>
      <c r="N1227" s="200">
        <f t="shared" si="139"/>
        <v>860.15</v>
      </c>
      <c r="O1227" s="201">
        <f t="shared" si="140"/>
        <v>860.15</v>
      </c>
    </row>
    <row r="1228" spans="2:15" x14ac:dyDescent="0.25">
      <c r="B1228" s="202" t="s">
        <v>376</v>
      </c>
      <c r="C1228" s="202" t="s">
        <v>175</v>
      </c>
      <c r="D1228" s="203" t="s">
        <v>478</v>
      </c>
      <c r="E1228" s="204" t="s">
        <v>479</v>
      </c>
      <c r="F1228" s="205" t="s">
        <v>53</v>
      </c>
      <c r="G1228" s="206">
        <v>1</v>
      </c>
      <c r="H1228" s="207">
        <v>2181.9499999999998</v>
      </c>
      <c r="I1228" s="208">
        <v>2181.9499999999998</v>
      </c>
      <c r="J1228" s="198"/>
      <c r="K1228" s="198">
        <f t="shared" si="136"/>
        <v>2181.9499999999998</v>
      </c>
      <c r="L1228" s="199">
        <f t="shared" si="137"/>
        <v>0</v>
      </c>
      <c r="M1228" s="200">
        <f t="shared" si="138"/>
        <v>1</v>
      </c>
      <c r="N1228" s="200">
        <f t="shared" si="139"/>
        <v>2181.9499999999998</v>
      </c>
      <c r="O1228" s="201">
        <f t="shared" si="140"/>
        <v>2181.9499999999998</v>
      </c>
    </row>
    <row r="1229" spans="2:15" x14ac:dyDescent="0.25">
      <c r="B1229" s="202" t="s">
        <v>377</v>
      </c>
      <c r="C1229" s="202" t="s">
        <v>175</v>
      </c>
      <c r="D1229" s="203" t="s">
        <v>480</v>
      </c>
      <c r="E1229" s="204" t="s">
        <v>481</v>
      </c>
      <c r="F1229" s="205" t="s">
        <v>455</v>
      </c>
      <c r="G1229" s="206">
        <v>1</v>
      </c>
      <c r="H1229" s="207">
        <v>685.23</v>
      </c>
      <c r="I1229" s="208">
        <v>685.23</v>
      </c>
      <c r="J1229" s="198"/>
      <c r="K1229" s="198">
        <f t="shared" si="136"/>
        <v>685.23</v>
      </c>
      <c r="L1229" s="199">
        <f t="shared" si="137"/>
        <v>0</v>
      </c>
      <c r="M1229" s="200">
        <f t="shared" si="138"/>
        <v>1</v>
      </c>
      <c r="N1229" s="200">
        <f t="shared" si="139"/>
        <v>685.23</v>
      </c>
      <c r="O1229" s="201">
        <f t="shared" si="140"/>
        <v>685.23</v>
      </c>
    </row>
    <row r="1230" spans="2:15" ht="24" x14ac:dyDescent="0.25">
      <c r="B1230" s="191" t="s">
        <v>378</v>
      </c>
      <c r="C1230" s="191" t="s">
        <v>113</v>
      </c>
      <c r="D1230" s="192" t="s">
        <v>290</v>
      </c>
      <c r="E1230" s="193" t="s">
        <v>291</v>
      </c>
      <c r="F1230" s="194" t="s">
        <v>81</v>
      </c>
      <c r="G1230" s="195">
        <v>3.62</v>
      </c>
      <c r="H1230" s="196">
        <v>3059.28</v>
      </c>
      <c r="I1230" s="197">
        <v>11074.59</v>
      </c>
      <c r="J1230" s="198"/>
      <c r="K1230" s="198">
        <f t="shared" si="136"/>
        <v>3059.28</v>
      </c>
      <c r="L1230" s="199">
        <f t="shared" si="137"/>
        <v>0</v>
      </c>
      <c r="M1230" s="200">
        <f t="shared" si="138"/>
        <v>3.62</v>
      </c>
      <c r="N1230" s="200">
        <f t="shared" si="139"/>
        <v>3059.28</v>
      </c>
      <c r="O1230" s="201">
        <f t="shared" si="140"/>
        <v>11074.59</v>
      </c>
    </row>
    <row r="1231" spans="2:15" x14ac:dyDescent="0.25">
      <c r="B1231" s="191" t="s">
        <v>379</v>
      </c>
      <c r="C1231" s="191" t="s">
        <v>113</v>
      </c>
      <c r="D1231" s="192" t="s">
        <v>488</v>
      </c>
      <c r="E1231" s="193" t="s">
        <v>597</v>
      </c>
      <c r="F1231" s="194" t="s">
        <v>130</v>
      </c>
      <c r="G1231" s="195">
        <v>1858.8</v>
      </c>
      <c r="H1231" s="196">
        <v>44.72</v>
      </c>
      <c r="I1231" s="197">
        <v>83125.539999999994</v>
      </c>
      <c r="J1231" s="198"/>
      <c r="K1231" s="198">
        <f t="shared" si="136"/>
        <v>44.72</v>
      </c>
      <c r="L1231" s="199">
        <f t="shared" si="137"/>
        <v>0</v>
      </c>
      <c r="M1231" s="200">
        <f t="shared" si="138"/>
        <v>1858.8</v>
      </c>
      <c r="N1231" s="200">
        <f t="shared" si="139"/>
        <v>44.72</v>
      </c>
      <c r="O1231" s="201">
        <f t="shared" si="140"/>
        <v>83125.539999999994</v>
      </c>
    </row>
    <row r="1232" spans="2:15" x14ac:dyDescent="0.25">
      <c r="B1232" s="191" t="s">
        <v>380</v>
      </c>
      <c r="C1232" s="191" t="s">
        <v>113</v>
      </c>
      <c r="D1232" s="192" t="s">
        <v>490</v>
      </c>
      <c r="E1232" s="193" t="s">
        <v>491</v>
      </c>
      <c r="F1232" s="194" t="s">
        <v>130</v>
      </c>
      <c r="G1232" s="195">
        <v>756.45</v>
      </c>
      <c r="H1232" s="196">
        <v>9.2100000000000009</v>
      </c>
      <c r="I1232" s="197">
        <v>6966.9</v>
      </c>
      <c r="J1232" s="198"/>
      <c r="K1232" s="198">
        <f t="shared" si="136"/>
        <v>9.2100000000000009</v>
      </c>
      <c r="L1232" s="199">
        <f t="shared" si="137"/>
        <v>0</v>
      </c>
      <c r="M1232" s="200">
        <f t="shared" si="138"/>
        <v>756.45</v>
      </c>
      <c r="N1232" s="200">
        <f t="shared" si="139"/>
        <v>9.2100000000000009</v>
      </c>
      <c r="O1232" s="201">
        <f t="shared" si="140"/>
        <v>6966.9</v>
      </c>
    </row>
    <row r="1233" spans="2:15" ht="24" x14ac:dyDescent="0.25">
      <c r="B1233" s="191" t="s">
        <v>381</v>
      </c>
      <c r="C1233" s="191" t="s">
        <v>113</v>
      </c>
      <c r="D1233" s="192" t="s">
        <v>598</v>
      </c>
      <c r="E1233" s="193" t="s">
        <v>599</v>
      </c>
      <c r="F1233" s="194" t="s">
        <v>53</v>
      </c>
      <c r="G1233" s="195">
        <v>900</v>
      </c>
      <c r="H1233" s="196">
        <v>53.58</v>
      </c>
      <c r="I1233" s="197">
        <v>48222</v>
      </c>
      <c r="J1233" s="198"/>
      <c r="K1233" s="198">
        <f t="shared" si="136"/>
        <v>53.58</v>
      </c>
      <c r="L1233" s="199">
        <f t="shared" si="137"/>
        <v>0</v>
      </c>
      <c r="M1233" s="200">
        <f t="shared" si="138"/>
        <v>900</v>
      </c>
      <c r="N1233" s="200">
        <f t="shared" si="139"/>
        <v>53.58</v>
      </c>
      <c r="O1233" s="201">
        <f t="shared" si="140"/>
        <v>48222</v>
      </c>
    </row>
    <row r="1234" spans="2:15" x14ac:dyDescent="0.25">
      <c r="B1234" s="191" t="s">
        <v>382</v>
      </c>
      <c r="C1234" s="191" t="s">
        <v>113</v>
      </c>
      <c r="D1234" s="192" t="s">
        <v>600</v>
      </c>
      <c r="E1234" s="193" t="s">
        <v>601</v>
      </c>
      <c r="F1234" s="194" t="s">
        <v>53</v>
      </c>
      <c r="G1234" s="195">
        <v>0</v>
      </c>
      <c r="H1234" s="196">
        <v>1569.19</v>
      </c>
      <c r="I1234" s="197">
        <v>0</v>
      </c>
      <c r="J1234" s="198"/>
      <c r="K1234" s="198">
        <f t="shared" si="136"/>
        <v>1569.19</v>
      </c>
      <c r="L1234" s="199">
        <f t="shared" si="137"/>
        <v>0</v>
      </c>
      <c r="M1234" s="200">
        <f t="shared" si="138"/>
        <v>0</v>
      </c>
      <c r="N1234" s="200">
        <f t="shared" si="139"/>
        <v>1569.19</v>
      </c>
      <c r="O1234" s="201">
        <f t="shared" si="140"/>
        <v>0</v>
      </c>
    </row>
    <row r="1235" spans="2:15" x14ac:dyDescent="0.25">
      <c r="B1235" s="209"/>
      <c r="C1235" s="210" t="s">
        <v>108</v>
      </c>
      <c r="D1235" s="211" t="s">
        <v>133</v>
      </c>
      <c r="E1235" s="211" t="s">
        <v>304</v>
      </c>
      <c r="F1235" s="209"/>
      <c r="G1235" s="209"/>
      <c r="H1235" s="209"/>
      <c r="I1235" s="212">
        <v>51805.42</v>
      </c>
      <c r="J1235" s="198"/>
      <c r="K1235" s="198">
        <f t="shared" si="136"/>
        <v>0</v>
      </c>
      <c r="L1235" s="199">
        <f t="shared" si="137"/>
        <v>0</v>
      </c>
      <c r="M1235" s="200">
        <f t="shared" si="138"/>
        <v>0</v>
      </c>
      <c r="N1235" s="200">
        <f t="shared" si="139"/>
        <v>0</v>
      </c>
      <c r="O1235" s="201">
        <f t="shared" si="140"/>
        <v>0</v>
      </c>
    </row>
    <row r="1236" spans="2:15" ht="24" x14ac:dyDescent="0.25">
      <c r="B1236" s="191" t="s">
        <v>383</v>
      </c>
      <c r="C1236" s="191" t="s">
        <v>113</v>
      </c>
      <c r="D1236" s="192" t="s">
        <v>306</v>
      </c>
      <c r="E1236" s="193" t="s">
        <v>602</v>
      </c>
      <c r="F1236" s="194" t="s">
        <v>130</v>
      </c>
      <c r="G1236" s="195">
        <v>168.98</v>
      </c>
      <c r="H1236" s="196">
        <v>87.65</v>
      </c>
      <c r="I1236" s="197">
        <v>14811.1</v>
      </c>
      <c r="J1236" s="198">
        <v>-168.98</v>
      </c>
      <c r="K1236" s="198">
        <f t="shared" si="136"/>
        <v>87.65</v>
      </c>
      <c r="L1236" s="199">
        <f t="shared" si="137"/>
        <v>-14811.1</v>
      </c>
      <c r="M1236" s="200">
        <f t="shared" si="138"/>
        <v>0</v>
      </c>
      <c r="N1236" s="200">
        <f t="shared" si="139"/>
        <v>87.65</v>
      </c>
      <c r="O1236" s="201">
        <f t="shared" si="140"/>
        <v>0</v>
      </c>
    </row>
    <row r="1237" spans="2:15" ht="24" x14ac:dyDescent="0.25">
      <c r="B1237" s="191" t="s">
        <v>386</v>
      </c>
      <c r="C1237" s="191" t="s">
        <v>113</v>
      </c>
      <c r="D1237" s="192" t="s">
        <v>309</v>
      </c>
      <c r="E1237" s="193" t="s">
        <v>310</v>
      </c>
      <c r="F1237" s="194" t="s">
        <v>130</v>
      </c>
      <c r="G1237" s="195">
        <v>337.96</v>
      </c>
      <c r="H1237" s="196">
        <v>32.22</v>
      </c>
      <c r="I1237" s="197">
        <v>10889.07</v>
      </c>
      <c r="J1237" s="198">
        <v>-337.96</v>
      </c>
      <c r="K1237" s="198">
        <f t="shared" si="136"/>
        <v>32.22</v>
      </c>
      <c r="L1237" s="199">
        <f t="shared" si="137"/>
        <v>-10889.07</v>
      </c>
      <c r="M1237" s="200">
        <f t="shared" si="138"/>
        <v>0</v>
      </c>
      <c r="N1237" s="200">
        <f t="shared" si="139"/>
        <v>32.22</v>
      </c>
      <c r="O1237" s="201">
        <f t="shared" si="140"/>
        <v>0</v>
      </c>
    </row>
    <row r="1238" spans="2:15" x14ac:dyDescent="0.25">
      <c r="B1238" s="191" t="s">
        <v>387</v>
      </c>
      <c r="C1238" s="191" t="s">
        <v>113</v>
      </c>
      <c r="D1238" s="192" t="s">
        <v>312</v>
      </c>
      <c r="E1238" s="193" t="s">
        <v>313</v>
      </c>
      <c r="F1238" s="194" t="s">
        <v>130</v>
      </c>
      <c r="G1238" s="195">
        <v>337.96</v>
      </c>
      <c r="H1238" s="196">
        <v>72.34</v>
      </c>
      <c r="I1238" s="197">
        <v>24448.03</v>
      </c>
      <c r="J1238" s="198">
        <v>-337.96</v>
      </c>
      <c r="K1238" s="198">
        <f t="shared" si="136"/>
        <v>72.34</v>
      </c>
      <c r="L1238" s="199">
        <f t="shared" si="137"/>
        <v>-24448.03</v>
      </c>
      <c r="M1238" s="200">
        <f t="shared" si="138"/>
        <v>0</v>
      </c>
      <c r="N1238" s="200">
        <f t="shared" si="139"/>
        <v>72.34</v>
      </c>
      <c r="O1238" s="201">
        <f t="shared" si="140"/>
        <v>0</v>
      </c>
    </row>
    <row r="1239" spans="2:15" ht="24" x14ac:dyDescent="0.25">
      <c r="B1239" s="191" t="s">
        <v>390</v>
      </c>
      <c r="C1239" s="191" t="s">
        <v>113</v>
      </c>
      <c r="D1239" s="192" t="s">
        <v>315</v>
      </c>
      <c r="E1239" s="193" t="s">
        <v>316</v>
      </c>
      <c r="F1239" s="194" t="s">
        <v>53</v>
      </c>
      <c r="G1239" s="195">
        <v>1</v>
      </c>
      <c r="H1239" s="196">
        <v>1657.22</v>
      </c>
      <c r="I1239" s="197">
        <v>1657.22</v>
      </c>
      <c r="J1239" s="198"/>
      <c r="K1239" s="198">
        <f t="shared" si="136"/>
        <v>1657.22</v>
      </c>
      <c r="L1239" s="199">
        <f t="shared" si="137"/>
        <v>0</v>
      </c>
      <c r="M1239" s="200">
        <f t="shared" si="138"/>
        <v>1</v>
      </c>
      <c r="N1239" s="200">
        <f t="shared" si="139"/>
        <v>1657.22</v>
      </c>
      <c r="O1239" s="201">
        <f t="shared" si="140"/>
        <v>1657.22</v>
      </c>
    </row>
    <row r="1240" spans="2:15" x14ac:dyDescent="0.25">
      <c r="B1240" s="209"/>
      <c r="C1240" s="210" t="s">
        <v>108</v>
      </c>
      <c r="D1240" s="211" t="s">
        <v>317</v>
      </c>
      <c r="E1240" s="211" t="s">
        <v>318</v>
      </c>
      <c r="F1240" s="209"/>
      <c r="G1240" s="209"/>
      <c r="H1240" s="209"/>
      <c r="I1240" s="212">
        <v>45109.979999999996</v>
      </c>
      <c r="J1240" s="198"/>
      <c r="K1240" s="198">
        <f t="shared" si="136"/>
        <v>0</v>
      </c>
      <c r="L1240" s="199">
        <f t="shared" si="137"/>
        <v>0</v>
      </c>
      <c r="M1240" s="200">
        <f t="shared" si="138"/>
        <v>0</v>
      </c>
      <c r="N1240" s="200">
        <f t="shared" si="139"/>
        <v>0</v>
      </c>
      <c r="O1240" s="201">
        <f t="shared" si="140"/>
        <v>0</v>
      </c>
    </row>
    <row r="1241" spans="2:15" ht="24" x14ac:dyDescent="0.25">
      <c r="B1241" s="191" t="s">
        <v>391</v>
      </c>
      <c r="C1241" s="191" t="s">
        <v>113</v>
      </c>
      <c r="D1241" s="192" t="s">
        <v>320</v>
      </c>
      <c r="E1241" s="193" t="s">
        <v>321</v>
      </c>
      <c r="F1241" s="194" t="s">
        <v>65</v>
      </c>
      <c r="G1241" s="195">
        <v>139.893</v>
      </c>
      <c r="H1241" s="196">
        <v>137.47</v>
      </c>
      <c r="I1241" s="197">
        <v>19231.09</v>
      </c>
      <c r="J1241" s="198"/>
      <c r="K1241" s="198">
        <f t="shared" si="136"/>
        <v>137.47</v>
      </c>
      <c r="L1241" s="199">
        <f t="shared" si="137"/>
        <v>0</v>
      </c>
      <c r="M1241" s="200">
        <f t="shared" si="138"/>
        <v>139.893</v>
      </c>
      <c r="N1241" s="200">
        <f t="shared" si="139"/>
        <v>137.47</v>
      </c>
      <c r="O1241" s="201">
        <f t="shared" si="140"/>
        <v>19231.09</v>
      </c>
    </row>
    <row r="1242" spans="2:15" x14ac:dyDescent="0.25">
      <c r="B1242" s="191" t="s">
        <v>392</v>
      </c>
      <c r="C1242" s="191" t="s">
        <v>113</v>
      </c>
      <c r="D1242" s="192" t="s">
        <v>83</v>
      </c>
      <c r="E1242" s="193" t="s">
        <v>603</v>
      </c>
      <c r="F1242" s="194" t="s">
        <v>65</v>
      </c>
      <c r="G1242" s="195">
        <v>41.137</v>
      </c>
      <c r="H1242" s="196">
        <v>257.77999999999997</v>
      </c>
      <c r="I1242" s="197">
        <v>10604.3</v>
      </c>
      <c r="J1242" s="198">
        <v>-5.83</v>
      </c>
      <c r="K1242" s="198">
        <f t="shared" si="136"/>
        <v>257.77999999999997</v>
      </c>
      <c r="L1242" s="199">
        <f t="shared" si="137"/>
        <v>-1502.86</v>
      </c>
      <c r="M1242" s="200">
        <f t="shared" si="138"/>
        <v>35.307000000000002</v>
      </c>
      <c r="N1242" s="200">
        <f t="shared" si="139"/>
        <v>257.77999999999997</v>
      </c>
      <c r="O1242" s="201">
        <f t="shared" si="140"/>
        <v>9101.44</v>
      </c>
    </row>
    <row r="1243" spans="2:15" x14ac:dyDescent="0.25">
      <c r="B1243" s="191" t="s">
        <v>393</v>
      </c>
      <c r="C1243" s="191" t="s">
        <v>113</v>
      </c>
      <c r="D1243" s="192" t="s">
        <v>325</v>
      </c>
      <c r="E1243" s="193" t="s">
        <v>604</v>
      </c>
      <c r="F1243" s="194" t="s">
        <v>65</v>
      </c>
      <c r="G1243" s="195">
        <v>98.756</v>
      </c>
      <c r="H1243" s="196">
        <v>154.66999999999999</v>
      </c>
      <c r="I1243" s="197">
        <v>15274.59</v>
      </c>
      <c r="J1243" s="198"/>
      <c r="K1243" s="198">
        <f t="shared" si="136"/>
        <v>154.66999999999999</v>
      </c>
      <c r="L1243" s="199">
        <f t="shared" si="137"/>
        <v>0</v>
      </c>
      <c r="M1243" s="200">
        <f t="shared" si="138"/>
        <v>98.756</v>
      </c>
      <c r="N1243" s="200">
        <f t="shared" si="139"/>
        <v>154.66999999999999</v>
      </c>
      <c r="O1243" s="201">
        <f t="shared" si="140"/>
        <v>15274.59</v>
      </c>
    </row>
    <row r="1244" spans="2:15" x14ac:dyDescent="0.25">
      <c r="B1244" s="209"/>
      <c r="C1244" s="210" t="s">
        <v>108</v>
      </c>
      <c r="D1244" s="211" t="s">
        <v>326</v>
      </c>
      <c r="E1244" s="211" t="s">
        <v>327</v>
      </c>
      <c r="F1244" s="209"/>
      <c r="G1244" s="209"/>
      <c r="H1244" s="209"/>
      <c r="I1244" s="212">
        <v>2924.69</v>
      </c>
      <c r="J1244" s="198"/>
      <c r="K1244" s="198">
        <f t="shared" si="136"/>
        <v>0</v>
      </c>
      <c r="L1244" s="199">
        <f t="shared" si="137"/>
        <v>0</v>
      </c>
      <c r="M1244" s="200">
        <f t="shared" si="138"/>
        <v>0</v>
      </c>
      <c r="N1244" s="200">
        <f t="shared" si="139"/>
        <v>0</v>
      </c>
      <c r="O1244" s="201">
        <f t="shared" si="140"/>
        <v>0</v>
      </c>
    </row>
    <row r="1245" spans="2:15" x14ac:dyDescent="0.25">
      <c r="B1245" s="191" t="s">
        <v>394</v>
      </c>
      <c r="C1245" s="191" t="s">
        <v>113</v>
      </c>
      <c r="D1245" s="192" t="s">
        <v>492</v>
      </c>
      <c r="E1245" s="193" t="s">
        <v>605</v>
      </c>
      <c r="F1245" s="194" t="s">
        <v>65</v>
      </c>
      <c r="G1245" s="195">
        <v>25.561</v>
      </c>
      <c r="H1245" s="196">
        <v>114.42</v>
      </c>
      <c r="I1245" s="197">
        <v>2924.69</v>
      </c>
      <c r="J1245" s="198"/>
      <c r="K1245" s="198">
        <f t="shared" si="136"/>
        <v>114.42</v>
      </c>
      <c r="L1245" s="199">
        <f t="shared" si="137"/>
        <v>0</v>
      </c>
      <c r="M1245" s="200">
        <f t="shared" si="138"/>
        <v>25.561</v>
      </c>
      <c r="N1245" s="200">
        <f t="shared" si="139"/>
        <v>114.42</v>
      </c>
      <c r="O1245" s="201">
        <f t="shared" si="140"/>
        <v>2924.69</v>
      </c>
    </row>
    <row r="1246" spans="2:15" ht="15.75" x14ac:dyDescent="0.25">
      <c r="B1246" s="209"/>
      <c r="C1246" s="210" t="s">
        <v>108</v>
      </c>
      <c r="D1246" s="230" t="s">
        <v>175</v>
      </c>
      <c r="E1246" s="230" t="s">
        <v>606</v>
      </c>
      <c r="F1246" s="209"/>
      <c r="G1246" s="209"/>
      <c r="H1246" s="209"/>
      <c r="I1246" s="231">
        <v>421384.02</v>
      </c>
      <c r="J1246" s="198"/>
      <c r="K1246" s="198">
        <f t="shared" si="136"/>
        <v>0</v>
      </c>
      <c r="L1246" s="199">
        <f t="shared" si="137"/>
        <v>0</v>
      </c>
      <c r="M1246" s="200">
        <f t="shared" si="138"/>
        <v>0</v>
      </c>
      <c r="N1246" s="200">
        <f t="shared" si="139"/>
        <v>0</v>
      </c>
      <c r="O1246" s="201">
        <f t="shared" si="140"/>
        <v>0</v>
      </c>
    </row>
    <row r="1247" spans="2:15" x14ac:dyDescent="0.25">
      <c r="B1247" s="209"/>
      <c r="C1247" s="210" t="s">
        <v>108</v>
      </c>
      <c r="D1247" s="211" t="s">
        <v>607</v>
      </c>
      <c r="E1247" s="211" t="s">
        <v>608</v>
      </c>
      <c r="F1247" s="209"/>
      <c r="G1247" s="209"/>
      <c r="H1247" s="209"/>
      <c r="I1247" s="212">
        <v>421384.02</v>
      </c>
      <c r="J1247" s="198"/>
      <c r="K1247" s="198">
        <f t="shared" si="136"/>
        <v>0</v>
      </c>
      <c r="L1247" s="199">
        <f t="shared" si="137"/>
        <v>0</v>
      </c>
      <c r="M1247" s="200">
        <f t="shared" si="138"/>
        <v>0</v>
      </c>
      <c r="N1247" s="200">
        <f t="shared" si="139"/>
        <v>0</v>
      </c>
      <c r="O1247" s="201">
        <f t="shared" si="140"/>
        <v>0</v>
      </c>
    </row>
    <row r="1248" spans="2:15" x14ac:dyDescent="0.25">
      <c r="B1248" s="202" t="s">
        <v>397</v>
      </c>
      <c r="C1248" s="202" t="s">
        <v>175</v>
      </c>
      <c r="D1248" s="203" t="s">
        <v>609</v>
      </c>
      <c r="E1248" s="204" t="s">
        <v>610</v>
      </c>
      <c r="F1248" s="205" t="s">
        <v>130</v>
      </c>
      <c r="G1248" s="206">
        <v>172.95</v>
      </c>
      <c r="H1248" s="207">
        <v>1989.93</v>
      </c>
      <c r="I1248" s="208">
        <v>344158.39</v>
      </c>
      <c r="J1248" s="198"/>
      <c r="K1248" s="198">
        <f t="shared" si="136"/>
        <v>1989.93</v>
      </c>
      <c r="L1248" s="199">
        <f t="shared" si="137"/>
        <v>0</v>
      </c>
      <c r="M1248" s="200">
        <f t="shared" si="138"/>
        <v>172.95</v>
      </c>
      <c r="N1248" s="200">
        <f t="shared" si="139"/>
        <v>1989.93</v>
      </c>
      <c r="O1248" s="201">
        <f t="shared" si="140"/>
        <v>344158.39</v>
      </c>
    </row>
    <row r="1249" spans="1:15" x14ac:dyDescent="0.25">
      <c r="B1249" s="191" t="s">
        <v>400</v>
      </c>
      <c r="C1249" s="191" t="s">
        <v>113</v>
      </c>
      <c r="D1249" s="192" t="s">
        <v>611</v>
      </c>
      <c r="E1249" s="193" t="s">
        <v>612</v>
      </c>
      <c r="F1249" s="194" t="s">
        <v>130</v>
      </c>
      <c r="G1249" s="195">
        <v>172.95</v>
      </c>
      <c r="H1249" s="196">
        <v>446.52</v>
      </c>
      <c r="I1249" s="197">
        <v>77225.63</v>
      </c>
      <c r="J1249" s="198"/>
      <c r="K1249" s="198">
        <f t="shared" si="136"/>
        <v>446.52</v>
      </c>
      <c r="L1249" s="199">
        <f t="shared" si="137"/>
        <v>0</v>
      </c>
      <c r="M1249" s="200">
        <f t="shared" si="138"/>
        <v>172.95</v>
      </c>
      <c r="N1249" s="200">
        <f t="shared" si="139"/>
        <v>446.52</v>
      </c>
      <c r="O1249" s="201">
        <f t="shared" si="140"/>
        <v>77225.63</v>
      </c>
    </row>
    <row r="1250" spans="1:15" ht="2.25" customHeight="1" x14ac:dyDescent="0.25">
      <c r="B1250" s="20"/>
      <c r="C1250" s="20"/>
      <c r="D1250" s="20"/>
      <c r="E1250" s="20"/>
      <c r="F1250" s="20"/>
      <c r="G1250" s="20"/>
      <c r="H1250" s="20"/>
      <c r="I1250" s="229"/>
      <c r="J1250" s="20"/>
      <c r="K1250" s="20"/>
      <c r="L1250" s="20"/>
      <c r="M1250" s="20"/>
      <c r="N1250" s="20"/>
      <c r="O1250" s="20"/>
    </row>
    <row r="1251" spans="1:15" x14ac:dyDescent="0.25">
      <c r="C1251" s="213"/>
      <c r="D1251" s="214" t="s">
        <v>618</v>
      </c>
      <c r="E1251" s="215"/>
      <c r="F1251" s="215"/>
      <c r="G1251" s="216"/>
      <c r="H1251" s="215"/>
      <c r="I1251" s="219">
        <v>5228163.37</v>
      </c>
      <c r="J1251" s="218"/>
      <c r="K1251" s="217"/>
      <c r="L1251" s="219">
        <f>ROUND(SUM(L$1149:L1249),2)</f>
        <v>-155197.03</v>
      </c>
      <c r="M1251" s="218"/>
      <c r="N1251" s="217"/>
      <c r="O1251" s="219">
        <f>ROUND(SUM(O$1149:O1249),2)</f>
        <v>5072966.34</v>
      </c>
    </row>
    <row r="1252" spans="1:15" ht="8.25" customHeight="1" thickBot="1" x14ac:dyDescent="0.3"/>
    <row r="1253" spans="1:15" ht="15.75" customHeight="1" thickBot="1" x14ac:dyDescent="0.3">
      <c r="A1253" s="232"/>
      <c r="B1253" s="233"/>
      <c r="C1253" s="232"/>
      <c r="D1253" s="233"/>
      <c r="E1253" s="234" t="s">
        <v>614</v>
      </c>
      <c r="F1253" s="235"/>
      <c r="G1253" s="236"/>
      <c r="H1253" s="237"/>
      <c r="I1253" s="238">
        <f>I1251+I1144+I1059+I973+I903+I841+I738+I674+I592+I522+I438+I362+I282+I196+I91</f>
        <v>36740329.190000005</v>
      </c>
      <c r="J1253" s="239"/>
      <c r="K1253" s="239"/>
      <c r="L1253" s="267">
        <f>L1251+L1144+L1059+L973+L903+L841+L738+L674+L592+L522+L438+L362+L282+L196+L91</f>
        <v>-2547462.38</v>
      </c>
      <c r="M1253" s="239"/>
      <c r="N1253" s="239"/>
      <c r="O1253" s="266">
        <f>O1251+O1144+O1059+O973+O903+O841+O738+O674+O592+O522+O438+O362+O282+O196+O91</f>
        <v>34192866.82</v>
      </c>
    </row>
    <row r="1254" spans="1:15" ht="15.75" hidden="1" x14ac:dyDescent="0.25">
      <c r="A1254" s="242"/>
      <c r="B1254" s="243"/>
      <c r="C1254" s="242"/>
      <c r="D1254" s="243"/>
      <c r="E1254" s="244"/>
      <c r="F1254" s="245"/>
      <c r="G1254" s="246"/>
      <c r="H1254" s="247"/>
      <c r="I1254" s="248"/>
      <c r="J1254" s="249"/>
      <c r="K1254" s="250"/>
      <c r="L1254" s="251"/>
      <c r="M1254" s="252"/>
      <c r="N1254" s="252"/>
      <c r="O1254" s="253"/>
    </row>
    <row r="1255" spans="1:15" ht="15.75" x14ac:dyDescent="0.25">
      <c r="A1255" s="254"/>
      <c r="B1255" s="33"/>
      <c r="C1255" s="254"/>
      <c r="D1255" s="33" t="s">
        <v>18</v>
      </c>
      <c r="E1255" s="37" t="s">
        <v>615</v>
      </c>
      <c r="F1255" s="254"/>
      <c r="G1255" s="255"/>
      <c r="H1255" s="254"/>
      <c r="I1255" s="37" t="s">
        <v>20</v>
      </c>
      <c r="J1255" s="249"/>
      <c r="K1255" s="256"/>
      <c r="L1255" s="251"/>
      <c r="M1255" s="38" t="s">
        <v>22</v>
      </c>
      <c r="N1255" s="253"/>
      <c r="O1255" s="253"/>
    </row>
    <row r="1256" spans="1:15" ht="15.75" x14ac:dyDescent="0.25">
      <c r="A1256" s="254"/>
      <c r="B1256" s="33"/>
      <c r="C1256" s="254"/>
      <c r="D1256" s="33"/>
      <c r="E1256" s="37"/>
      <c r="F1256" s="254"/>
      <c r="G1256" s="255"/>
      <c r="H1256" s="254"/>
      <c r="I1256" s="37"/>
      <c r="J1256" s="249"/>
      <c r="K1256" s="256"/>
      <c r="L1256" s="251"/>
      <c r="M1256" s="38"/>
      <c r="N1256" s="253"/>
      <c r="O1256" s="253"/>
    </row>
    <row r="1257" spans="1:15" ht="15.75" x14ac:dyDescent="0.25">
      <c r="A1257" s="254"/>
      <c r="B1257" s="33"/>
      <c r="C1257" s="254"/>
      <c r="D1257" s="33" t="s">
        <v>19</v>
      </c>
      <c r="E1257" s="33" t="s">
        <v>616</v>
      </c>
      <c r="F1257" s="254"/>
      <c r="G1257" s="255"/>
      <c r="H1257" s="254"/>
      <c r="I1257" s="33" t="s">
        <v>19</v>
      </c>
      <c r="J1257" s="249"/>
      <c r="K1257" s="256"/>
      <c r="L1257" s="251"/>
      <c r="M1257" s="33" t="s">
        <v>19</v>
      </c>
      <c r="N1257" s="253"/>
      <c r="O1257" s="253"/>
    </row>
    <row r="1258" spans="1:15" x14ac:dyDescent="0.25">
      <c r="A1258" s="43"/>
      <c r="B1258" s="257"/>
      <c r="C1258" s="257"/>
      <c r="D1258" s="257"/>
      <c r="E1258" s="258"/>
      <c r="F1258" s="259"/>
      <c r="G1258" s="260"/>
      <c r="H1258" s="261"/>
      <c r="I1258" s="262"/>
      <c r="J1258" s="263"/>
      <c r="K1258" s="264"/>
      <c r="L1258" s="264"/>
      <c r="M1258" s="265"/>
    </row>
  </sheetData>
  <protectedRanges>
    <protectedRange password="CCAA" sqref="J8:K8" name="Oblast1_1_1_1"/>
    <protectedRange password="CCAA" sqref="C9:F10" name="Oblast1_2_1"/>
    <protectedRange password="CCAA" sqref="G9" name="Oblast1_2_1_1"/>
  </protectedRanges>
  <mergeCells count="4">
    <mergeCell ref="G9:G10"/>
    <mergeCell ref="I9:I10"/>
    <mergeCell ref="J9:L9"/>
    <mergeCell ref="M9:O9"/>
  </mergeCells>
  <conditionalFormatting sqref="F3">
    <cfRule type="cellIs" dxfId="2" priority="1" stopIfTrue="1" operator="lessThan">
      <formula>0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3546-EA81-4B62-B70B-2D674F632FE8}">
  <dimension ref="A1:AD45"/>
  <sheetViews>
    <sheetView tabSelected="1" view="pageBreakPreview" topLeftCell="A4" zoomScale="60" zoomScaleNormal="100" workbookViewId="0">
      <selection activeCell="E34" sqref="E34"/>
    </sheetView>
  </sheetViews>
  <sheetFormatPr defaultRowHeight="15" x14ac:dyDescent="0.25"/>
  <cols>
    <col min="1" max="1" width="9.140625" style="148"/>
    <col min="2" max="2" width="9.7109375" style="148" customWidth="1"/>
    <col min="3" max="3" width="64.85546875" style="148" customWidth="1"/>
    <col min="4" max="4" width="14.7109375" style="148" customWidth="1"/>
    <col min="5" max="5" width="8.5703125" style="148" customWidth="1"/>
    <col min="6" max="6" width="12.7109375" style="148" customWidth="1"/>
    <col min="7" max="7" width="18.7109375" style="148" customWidth="1"/>
    <col min="8" max="8" width="10.85546875" style="148" customWidth="1"/>
    <col min="9" max="9" width="12.7109375" style="148" customWidth="1"/>
    <col min="10" max="10" width="18.7109375" style="148" customWidth="1"/>
    <col min="11" max="11" width="9.140625" style="148"/>
    <col min="12" max="12" width="12.7109375" style="148" customWidth="1"/>
    <col min="13" max="13" width="18.7109375" style="148" customWidth="1"/>
    <col min="14" max="16384" width="9.140625" style="148"/>
  </cols>
  <sheetData>
    <row r="1" spans="1:30" s="65" customFormat="1" ht="12.75" x14ac:dyDescent="0.2">
      <c r="A1" s="127"/>
      <c r="B1" s="127"/>
      <c r="D1" s="127"/>
      <c r="E1" s="127"/>
      <c r="F1" s="128"/>
      <c r="G1" s="129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</row>
    <row r="2" spans="1:30" s="65" customFormat="1" ht="15.75" x14ac:dyDescent="0.25">
      <c r="A2" s="130"/>
      <c r="B2" s="44"/>
      <c r="C2" s="2" t="s">
        <v>0</v>
      </c>
      <c r="D2" s="3" t="s">
        <v>1</v>
      </c>
      <c r="F2" s="131"/>
      <c r="G2" s="46"/>
      <c r="H2" s="132"/>
      <c r="I2" s="132"/>
      <c r="J2" s="132"/>
      <c r="K2" s="133"/>
      <c r="L2" s="133"/>
      <c r="M2" s="133"/>
      <c r="N2" s="132"/>
      <c r="O2" s="133"/>
      <c r="P2" s="132"/>
      <c r="Q2" s="133"/>
      <c r="R2" s="132"/>
      <c r="S2" s="133"/>
      <c r="T2" s="132"/>
      <c r="U2" s="133"/>
      <c r="V2" s="132"/>
      <c r="W2" s="133"/>
      <c r="X2" s="132"/>
      <c r="Y2" s="133"/>
      <c r="Z2" s="132"/>
      <c r="AA2" s="134"/>
      <c r="AB2" s="135"/>
      <c r="AC2" s="136"/>
      <c r="AD2" s="137"/>
    </row>
    <row r="3" spans="1:30" s="65" customFormat="1" ht="15.75" x14ac:dyDescent="0.25">
      <c r="A3" s="130"/>
      <c r="B3" s="44"/>
      <c r="C3" s="2" t="s">
        <v>2</v>
      </c>
      <c r="D3" s="3" t="s">
        <v>613</v>
      </c>
      <c r="F3" s="131"/>
      <c r="G3" s="46"/>
      <c r="H3" s="132"/>
      <c r="I3" s="132"/>
      <c r="J3" s="132"/>
      <c r="K3" s="133"/>
      <c r="L3" s="133"/>
      <c r="M3" s="133"/>
      <c r="N3" s="132"/>
      <c r="O3" s="133"/>
      <c r="P3" s="132"/>
      <c r="Q3" s="133"/>
      <c r="R3" s="132"/>
      <c r="S3" s="133"/>
      <c r="T3" s="132"/>
      <c r="U3" s="133"/>
      <c r="V3" s="132"/>
      <c r="W3" s="133"/>
      <c r="X3" s="132"/>
      <c r="Y3" s="133"/>
      <c r="Z3" s="132"/>
      <c r="AA3" s="134"/>
      <c r="AB3" s="135"/>
      <c r="AC3" s="136"/>
      <c r="AD3" s="137"/>
    </row>
    <row r="4" spans="1:30" s="65" customFormat="1" ht="15.75" x14ac:dyDescent="0.25">
      <c r="A4" s="130"/>
      <c r="B4" s="44"/>
      <c r="C4" s="7" t="s">
        <v>3</v>
      </c>
      <c r="D4" s="8" t="s">
        <v>4</v>
      </c>
      <c r="F4" s="131"/>
      <c r="G4" s="46"/>
      <c r="H4" s="132"/>
      <c r="I4" s="132"/>
      <c r="J4" s="132"/>
      <c r="K4" s="133"/>
      <c r="L4" s="133"/>
      <c r="M4" s="133"/>
      <c r="N4" s="132"/>
      <c r="O4" s="133"/>
      <c r="P4" s="132"/>
      <c r="Q4" s="133"/>
      <c r="R4" s="132"/>
      <c r="S4" s="133"/>
      <c r="T4" s="132"/>
      <c r="U4" s="133"/>
      <c r="V4" s="132"/>
      <c r="W4" s="133"/>
      <c r="X4" s="132"/>
      <c r="Y4" s="133"/>
      <c r="Z4" s="132"/>
      <c r="AA4" s="134"/>
      <c r="AB4" s="135"/>
      <c r="AC4" s="136"/>
      <c r="AD4" s="137"/>
    </row>
    <row r="5" spans="1:30" s="65" customFormat="1" ht="15.75" x14ac:dyDescent="0.25">
      <c r="A5" s="44"/>
      <c r="B5" s="44"/>
      <c r="C5" s="7" t="s">
        <v>5</v>
      </c>
      <c r="D5" s="9" t="s">
        <v>6</v>
      </c>
      <c r="F5" s="138"/>
      <c r="G5" s="46"/>
      <c r="H5" s="57"/>
      <c r="I5" s="57"/>
      <c r="J5" s="57"/>
      <c r="K5" s="58"/>
      <c r="L5" s="58"/>
      <c r="M5" s="58"/>
      <c r="N5" s="57"/>
      <c r="O5" s="58"/>
      <c r="P5" s="57"/>
      <c r="Q5" s="58"/>
      <c r="R5" s="57"/>
      <c r="S5" s="58"/>
      <c r="T5" s="57"/>
      <c r="U5" s="58"/>
      <c r="V5" s="57"/>
      <c r="W5" s="58"/>
      <c r="X5" s="57"/>
      <c r="Y5" s="58"/>
      <c r="Z5" s="57"/>
      <c r="AA5" s="61"/>
      <c r="AB5" s="62"/>
      <c r="AC5" s="63"/>
      <c r="AD5" s="64"/>
    </row>
    <row r="6" spans="1:30" s="65" customFormat="1" ht="15.75" x14ac:dyDescent="0.25">
      <c r="A6" s="44"/>
      <c r="B6" s="44"/>
      <c r="C6" s="2" t="s">
        <v>7</v>
      </c>
      <c r="D6" s="12" t="s">
        <v>8</v>
      </c>
      <c r="F6" s="138"/>
      <c r="G6" s="46"/>
      <c r="H6" s="57"/>
      <c r="I6" s="57"/>
      <c r="J6" s="57"/>
      <c r="K6" s="58"/>
      <c r="L6" s="58"/>
      <c r="M6" s="58"/>
      <c r="N6" s="57"/>
      <c r="O6" s="58"/>
      <c r="P6" s="57"/>
      <c r="Q6" s="58"/>
      <c r="R6" s="57"/>
      <c r="S6" s="58"/>
      <c r="T6" s="57"/>
      <c r="U6" s="58"/>
      <c r="V6" s="57"/>
      <c r="W6" s="58"/>
      <c r="X6" s="57"/>
      <c r="Y6" s="58"/>
      <c r="Z6" s="57"/>
      <c r="AA6" s="61"/>
      <c r="AB6" s="62"/>
      <c r="AC6" s="63"/>
      <c r="AD6" s="64"/>
    </row>
    <row r="7" spans="1:30" s="65" customFormat="1" ht="15.75" x14ac:dyDescent="0.25">
      <c r="A7" s="44"/>
      <c r="B7" s="44"/>
      <c r="C7" s="2" t="s">
        <v>9</v>
      </c>
      <c r="D7" s="12" t="s">
        <v>10</v>
      </c>
      <c r="F7" s="138"/>
      <c r="G7" s="46"/>
      <c r="H7" s="57"/>
      <c r="I7" s="57"/>
      <c r="J7" s="57"/>
      <c r="K7" s="58"/>
      <c r="L7" s="58"/>
      <c r="M7" s="58"/>
      <c r="N7" s="57"/>
      <c r="O7" s="58"/>
      <c r="P7" s="57"/>
      <c r="Q7" s="58"/>
      <c r="R7" s="57"/>
      <c r="S7" s="58"/>
      <c r="T7" s="57"/>
      <c r="U7" s="58"/>
      <c r="V7" s="57"/>
      <c r="W7" s="58"/>
      <c r="X7" s="57"/>
      <c r="Y7" s="58"/>
      <c r="Z7" s="57"/>
      <c r="AA7" s="61"/>
      <c r="AB7" s="62"/>
      <c r="AC7" s="63"/>
      <c r="AD7" s="64"/>
    </row>
    <row r="8" spans="1:30" s="65" customFormat="1" ht="15.75" x14ac:dyDescent="0.25">
      <c r="A8" s="44"/>
      <c r="B8" s="44"/>
      <c r="C8" s="2"/>
      <c r="D8" s="139"/>
      <c r="E8" s="44"/>
      <c r="F8" s="138"/>
      <c r="G8" s="46"/>
      <c r="H8" s="57"/>
      <c r="I8" s="57"/>
      <c r="J8" s="57"/>
      <c r="K8" s="58"/>
      <c r="L8" s="58"/>
      <c r="M8" s="58"/>
      <c r="N8" s="57"/>
      <c r="O8" s="58"/>
      <c r="P8" s="57"/>
      <c r="Q8" s="58"/>
      <c r="R8" s="57"/>
      <c r="S8" s="58"/>
      <c r="T8" s="57"/>
      <c r="U8" s="58"/>
      <c r="V8" s="57"/>
      <c r="W8" s="58"/>
      <c r="X8" s="57"/>
      <c r="Y8" s="58"/>
      <c r="Z8" s="57"/>
      <c r="AA8" s="61"/>
      <c r="AB8" s="62"/>
      <c r="AC8" s="63"/>
      <c r="AD8" s="64"/>
    </row>
    <row r="9" spans="1:30" s="65" customFormat="1" ht="12" x14ac:dyDescent="0.2">
      <c r="B9" s="140"/>
      <c r="C9" s="141"/>
      <c r="D9" s="142"/>
      <c r="E9" s="143"/>
      <c r="F9" s="144"/>
      <c r="G9" s="145"/>
      <c r="H9" s="146"/>
      <c r="I9" s="147"/>
      <c r="J9" s="72"/>
      <c r="K9" s="73"/>
      <c r="L9" s="73"/>
      <c r="M9" s="74"/>
    </row>
    <row r="10" spans="1:30" s="65" customFormat="1" ht="18" x14ac:dyDescent="0.25">
      <c r="B10" s="66" t="s">
        <v>85</v>
      </c>
      <c r="C10" s="67"/>
      <c r="E10" s="67"/>
      <c r="F10" s="68"/>
      <c r="G10" s="69"/>
      <c r="H10" s="70"/>
      <c r="I10" s="71"/>
      <c r="J10" s="72"/>
      <c r="K10" s="73"/>
      <c r="L10" s="73"/>
      <c r="M10" s="74"/>
    </row>
    <row r="11" spans="1:30" s="65" customFormat="1" ht="12" x14ac:dyDescent="0.2">
      <c r="B11" s="75"/>
      <c r="C11" s="75"/>
      <c r="D11" s="75"/>
      <c r="E11" s="76"/>
      <c r="F11" s="77"/>
      <c r="G11" s="78"/>
      <c r="H11" s="79"/>
      <c r="I11" s="80"/>
      <c r="J11" s="72"/>
      <c r="K11" s="73"/>
      <c r="L11" s="73"/>
      <c r="M11" s="74"/>
    </row>
    <row r="12" spans="1:30" s="65" customFormat="1" ht="18" x14ac:dyDescent="0.25">
      <c r="B12" s="66" t="s">
        <v>86</v>
      </c>
      <c r="C12" s="75"/>
      <c r="D12" s="75"/>
      <c r="E12" s="76"/>
      <c r="F12" s="77"/>
      <c r="G12" s="78"/>
      <c r="H12" s="79"/>
      <c r="I12" s="80"/>
      <c r="J12" s="72"/>
      <c r="K12" s="73"/>
      <c r="L12" s="73"/>
      <c r="M12" s="74"/>
    </row>
    <row r="13" spans="1:30" s="65" customFormat="1" ht="15.75" x14ac:dyDescent="0.2">
      <c r="A13" s="81"/>
      <c r="B13" s="82"/>
      <c r="C13" s="75"/>
      <c r="D13" s="75"/>
      <c r="E13" s="274" t="s">
        <v>32</v>
      </c>
      <c r="F13" s="274"/>
      <c r="G13" s="274"/>
      <c r="H13" s="275" t="s">
        <v>33</v>
      </c>
      <c r="I13" s="275"/>
      <c r="J13" s="275"/>
      <c r="K13" s="276" t="s">
        <v>16</v>
      </c>
      <c r="L13" s="276"/>
      <c r="M13" s="276"/>
    </row>
    <row r="14" spans="1:30" s="94" customFormat="1" ht="24" x14ac:dyDescent="0.2">
      <c r="A14" s="83" t="s">
        <v>34</v>
      </c>
      <c r="B14" s="84" t="s">
        <v>35</v>
      </c>
      <c r="C14" s="83" t="s">
        <v>35</v>
      </c>
      <c r="D14" s="84" t="s">
        <v>36</v>
      </c>
      <c r="E14" s="85" t="s">
        <v>37</v>
      </c>
      <c r="F14" s="86" t="s">
        <v>38</v>
      </c>
      <c r="G14" s="87" t="s">
        <v>39</v>
      </c>
      <c r="H14" s="88" t="s">
        <v>37</v>
      </c>
      <c r="I14" s="89" t="s">
        <v>40</v>
      </c>
      <c r="J14" s="90" t="s">
        <v>39</v>
      </c>
      <c r="K14" s="91" t="s">
        <v>37</v>
      </c>
      <c r="L14" s="92" t="s">
        <v>40</v>
      </c>
      <c r="M14" s="93" t="s">
        <v>41</v>
      </c>
    </row>
    <row r="15" spans="1:30" x14ac:dyDescent="0.25">
      <c r="B15" s="149" t="s">
        <v>87</v>
      </c>
    </row>
    <row r="16" spans="1:30" x14ac:dyDescent="0.25">
      <c r="B16" s="149"/>
    </row>
    <row r="17" spans="2:13" x14ac:dyDescent="0.25">
      <c r="B17" s="149" t="s">
        <v>88</v>
      </c>
    </row>
    <row r="18" spans="2:13" x14ac:dyDescent="0.25">
      <c r="B18" s="148">
        <v>307107222</v>
      </c>
      <c r="C18" s="148" t="s">
        <v>89</v>
      </c>
      <c r="D18" s="148" t="s">
        <v>46</v>
      </c>
      <c r="E18" s="116"/>
      <c r="F18" s="150">
        <v>155.19999999999999</v>
      </c>
      <c r="G18" s="106">
        <f t="shared" ref="G18:G21" si="0">IF(ISBLANK(F18),"",(E18*F18))</f>
        <v>0</v>
      </c>
      <c r="H18" s="151">
        <v>224</v>
      </c>
      <c r="I18" s="108">
        <f>2*77.6</f>
        <v>155.19999999999999</v>
      </c>
      <c r="J18" s="109">
        <f>I18*H18</f>
        <v>34764.799999999996</v>
      </c>
      <c r="K18" s="110">
        <f t="shared" ref="K18:K36" si="1">E18+H18</f>
        <v>224</v>
      </c>
      <c r="L18" s="111">
        <f t="shared" ref="L18:L36" si="2">F18</f>
        <v>155.19999999999999</v>
      </c>
      <c r="M18" s="118">
        <f t="shared" ref="M18:M36" si="3">ROUND(L18*K18,2)</f>
        <v>34764.800000000003</v>
      </c>
    </row>
    <row r="19" spans="2:13" x14ac:dyDescent="0.25">
      <c r="B19" s="148">
        <v>162751157</v>
      </c>
      <c r="C19" s="148" t="s">
        <v>90</v>
      </c>
      <c r="D19" s="148" t="s">
        <v>81</v>
      </c>
      <c r="F19" s="150">
        <v>721.16</v>
      </c>
      <c r="G19" s="106">
        <f t="shared" si="0"/>
        <v>0</v>
      </c>
      <c r="H19" s="151">
        <v>44.8</v>
      </c>
      <c r="I19" s="108">
        <f>185.6+44.72+247+11.84+116*2</f>
        <v>721.16</v>
      </c>
      <c r="J19" s="109">
        <f>I19*H19</f>
        <v>32307.967999999997</v>
      </c>
      <c r="K19" s="110">
        <f t="shared" si="1"/>
        <v>44.8</v>
      </c>
      <c r="L19" s="111">
        <f t="shared" si="2"/>
        <v>721.16</v>
      </c>
      <c r="M19" s="118">
        <f t="shared" si="3"/>
        <v>32307.97</v>
      </c>
    </row>
    <row r="20" spans="2:13" x14ac:dyDescent="0.25">
      <c r="B20" s="148">
        <v>181152302</v>
      </c>
      <c r="C20" s="148" t="s">
        <v>91</v>
      </c>
      <c r="D20" s="148" t="s">
        <v>46</v>
      </c>
      <c r="F20" s="150">
        <v>27.36</v>
      </c>
      <c r="G20" s="106">
        <f t="shared" si="0"/>
        <v>0</v>
      </c>
      <c r="H20" s="151">
        <v>224</v>
      </c>
      <c r="I20" s="108">
        <f>28.8*0.95</f>
        <v>27.36</v>
      </c>
      <c r="J20" s="109">
        <f>I20*H20</f>
        <v>6128.6399999999994</v>
      </c>
      <c r="K20" s="110">
        <f t="shared" si="1"/>
        <v>224</v>
      </c>
      <c r="L20" s="111">
        <f t="shared" si="2"/>
        <v>27.36</v>
      </c>
      <c r="M20" s="118">
        <f t="shared" si="3"/>
        <v>6128.64</v>
      </c>
    </row>
    <row r="21" spans="2:13" x14ac:dyDescent="0.25">
      <c r="B21" s="148">
        <v>567132115</v>
      </c>
      <c r="C21" s="148" t="s">
        <v>92</v>
      </c>
      <c r="D21" s="148" t="s">
        <v>46</v>
      </c>
      <c r="F21" s="150">
        <v>429.4</v>
      </c>
      <c r="G21" s="106">
        <f t="shared" si="0"/>
        <v>0</v>
      </c>
      <c r="H21" s="151">
        <v>224</v>
      </c>
      <c r="I21" s="108">
        <f>452*0.95</f>
        <v>429.4</v>
      </c>
      <c r="J21" s="109">
        <f>I21*H21</f>
        <v>96185.599999999991</v>
      </c>
      <c r="K21" s="110">
        <f t="shared" si="1"/>
        <v>224</v>
      </c>
      <c r="L21" s="111">
        <f t="shared" si="2"/>
        <v>429.4</v>
      </c>
      <c r="M21" s="118">
        <f t="shared" si="3"/>
        <v>96185.600000000006</v>
      </c>
    </row>
    <row r="22" spans="2:13" x14ac:dyDescent="0.25">
      <c r="B22" s="149" t="s">
        <v>93</v>
      </c>
      <c r="F22" s="150"/>
      <c r="H22" s="151"/>
      <c r="I22" s="108"/>
      <c r="J22" s="109"/>
      <c r="K22" s="110">
        <f t="shared" si="1"/>
        <v>0</v>
      </c>
      <c r="L22" s="111">
        <f t="shared" si="2"/>
        <v>0</v>
      </c>
      <c r="M22" s="118">
        <f t="shared" si="3"/>
        <v>0</v>
      </c>
    </row>
    <row r="23" spans="2:13" x14ac:dyDescent="0.25">
      <c r="B23" s="148">
        <v>307107222</v>
      </c>
      <c r="C23" s="148" t="s">
        <v>89</v>
      </c>
      <c r="D23" s="148" t="s">
        <v>46</v>
      </c>
      <c r="F23" s="150">
        <v>155.19999999999999</v>
      </c>
      <c r="G23" s="106">
        <f t="shared" ref="G23:G26" si="4">IF(ISBLANK(F23),"",(E23*F23))</f>
        <v>0</v>
      </c>
      <c r="H23" s="151">
        <v>334</v>
      </c>
      <c r="I23" s="108">
        <f>2*77.6</f>
        <v>155.19999999999999</v>
      </c>
      <c r="J23" s="109">
        <f>I23*H23</f>
        <v>51836.799999999996</v>
      </c>
      <c r="K23" s="110">
        <f t="shared" si="1"/>
        <v>334</v>
      </c>
      <c r="L23" s="111">
        <f t="shared" si="2"/>
        <v>155.19999999999999</v>
      </c>
      <c r="M23" s="118">
        <f t="shared" si="3"/>
        <v>51836.800000000003</v>
      </c>
    </row>
    <row r="24" spans="2:13" x14ac:dyDescent="0.25">
      <c r="B24" s="148">
        <v>162751157</v>
      </c>
      <c r="C24" s="148" t="s">
        <v>90</v>
      </c>
      <c r="D24" s="148" t="s">
        <v>81</v>
      </c>
      <c r="F24" s="150">
        <v>721.16</v>
      </c>
      <c r="G24" s="106">
        <f t="shared" si="4"/>
        <v>0</v>
      </c>
      <c r="H24" s="151">
        <v>68.8</v>
      </c>
      <c r="I24" s="108">
        <f>185.6+44.72+247+11.84+116*2</f>
        <v>721.16</v>
      </c>
      <c r="J24" s="109">
        <f>I24*H24</f>
        <v>49615.807999999997</v>
      </c>
      <c r="K24" s="110">
        <f t="shared" si="1"/>
        <v>68.8</v>
      </c>
      <c r="L24" s="111">
        <f t="shared" si="2"/>
        <v>721.16</v>
      </c>
      <c r="M24" s="118">
        <f t="shared" si="3"/>
        <v>49615.81</v>
      </c>
    </row>
    <row r="25" spans="2:13" x14ac:dyDescent="0.25">
      <c r="B25" s="148">
        <v>181152302</v>
      </c>
      <c r="C25" s="148" t="s">
        <v>91</v>
      </c>
      <c r="D25" s="148" t="s">
        <v>46</v>
      </c>
      <c r="F25" s="150">
        <v>27.36</v>
      </c>
      <c r="G25" s="106">
        <f t="shared" si="4"/>
        <v>0</v>
      </c>
      <c r="H25" s="151">
        <v>334</v>
      </c>
      <c r="I25" s="108">
        <f>28.8*0.95</f>
        <v>27.36</v>
      </c>
      <c r="J25" s="109">
        <f>I25*H25</f>
        <v>9138.24</v>
      </c>
      <c r="K25" s="110">
        <f t="shared" si="1"/>
        <v>334</v>
      </c>
      <c r="L25" s="111">
        <f t="shared" si="2"/>
        <v>27.36</v>
      </c>
      <c r="M25" s="118">
        <f t="shared" si="3"/>
        <v>9138.24</v>
      </c>
    </row>
    <row r="26" spans="2:13" x14ac:dyDescent="0.25">
      <c r="B26" s="148">
        <v>567132115</v>
      </c>
      <c r="C26" s="148" t="s">
        <v>92</v>
      </c>
      <c r="D26" s="148" t="s">
        <v>46</v>
      </c>
      <c r="F26" s="150">
        <v>429.4</v>
      </c>
      <c r="G26" s="106">
        <f t="shared" si="4"/>
        <v>0</v>
      </c>
      <c r="H26" s="151">
        <v>334</v>
      </c>
      <c r="I26" s="108">
        <f>452*0.95</f>
        <v>429.4</v>
      </c>
      <c r="J26" s="109">
        <f>I26*H26</f>
        <v>143419.6</v>
      </c>
      <c r="K26" s="110">
        <f t="shared" si="1"/>
        <v>334</v>
      </c>
      <c r="L26" s="111">
        <f t="shared" si="2"/>
        <v>429.4</v>
      </c>
      <c r="M26" s="118">
        <f t="shared" si="3"/>
        <v>143419.6</v>
      </c>
    </row>
    <row r="27" spans="2:13" x14ac:dyDescent="0.25">
      <c r="B27" s="149" t="s">
        <v>94</v>
      </c>
      <c r="F27" s="150"/>
      <c r="H27" s="151"/>
      <c r="I27" s="108"/>
      <c r="J27" s="109"/>
      <c r="K27" s="110">
        <f t="shared" si="1"/>
        <v>0</v>
      </c>
      <c r="L27" s="111">
        <f t="shared" si="2"/>
        <v>0</v>
      </c>
      <c r="M27" s="118">
        <f t="shared" si="3"/>
        <v>0</v>
      </c>
    </row>
    <row r="28" spans="2:13" x14ac:dyDescent="0.25">
      <c r="B28" s="148">
        <v>307107222</v>
      </c>
      <c r="C28" s="148" t="s">
        <v>89</v>
      </c>
      <c r="D28" s="148" t="s">
        <v>46</v>
      </c>
      <c r="F28" s="150">
        <v>155.19999999999999</v>
      </c>
      <c r="G28" s="106">
        <f t="shared" ref="G28:G31" si="5">IF(ISBLANK(F28),"",(E28*F28))</f>
        <v>0</v>
      </c>
      <c r="H28" s="151">
        <v>205</v>
      </c>
      <c r="I28" s="108">
        <f>2*77.6</f>
        <v>155.19999999999999</v>
      </c>
      <c r="J28" s="109">
        <f>I28*H28</f>
        <v>31815.999999999996</v>
      </c>
      <c r="K28" s="110">
        <f t="shared" si="1"/>
        <v>205</v>
      </c>
      <c r="L28" s="111">
        <f t="shared" si="2"/>
        <v>155.19999999999999</v>
      </c>
      <c r="M28" s="118">
        <f t="shared" si="3"/>
        <v>31816</v>
      </c>
    </row>
    <row r="29" spans="2:13" x14ac:dyDescent="0.25">
      <c r="B29" s="148">
        <v>162751157</v>
      </c>
      <c r="C29" s="148" t="s">
        <v>90</v>
      </c>
      <c r="D29" s="148" t="s">
        <v>81</v>
      </c>
      <c r="F29" s="150">
        <v>721.16</v>
      </c>
      <c r="G29" s="106">
        <f t="shared" si="5"/>
        <v>0</v>
      </c>
      <c r="H29" s="151">
        <v>41</v>
      </c>
      <c r="I29" s="108">
        <f>185.6+44.72+247+11.84+116*2</f>
        <v>721.16</v>
      </c>
      <c r="J29" s="109">
        <f>I29*H29</f>
        <v>29567.559999999998</v>
      </c>
      <c r="K29" s="110">
        <f t="shared" si="1"/>
        <v>41</v>
      </c>
      <c r="L29" s="111">
        <f t="shared" si="2"/>
        <v>721.16</v>
      </c>
      <c r="M29" s="118">
        <f t="shared" si="3"/>
        <v>29567.56</v>
      </c>
    </row>
    <row r="30" spans="2:13" x14ac:dyDescent="0.25">
      <c r="B30" s="148">
        <v>181152302</v>
      </c>
      <c r="C30" s="148" t="s">
        <v>91</v>
      </c>
      <c r="D30" s="148" t="s">
        <v>46</v>
      </c>
      <c r="F30" s="150">
        <v>27.36</v>
      </c>
      <c r="G30" s="106">
        <f t="shared" si="5"/>
        <v>0</v>
      </c>
      <c r="H30" s="151">
        <v>205</v>
      </c>
      <c r="I30" s="108">
        <f>28.8*0.95</f>
        <v>27.36</v>
      </c>
      <c r="J30" s="109">
        <f>I30*H30</f>
        <v>5608.8</v>
      </c>
      <c r="K30" s="110">
        <f t="shared" si="1"/>
        <v>205</v>
      </c>
      <c r="L30" s="111">
        <f t="shared" si="2"/>
        <v>27.36</v>
      </c>
      <c r="M30" s="118">
        <f t="shared" si="3"/>
        <v>5608.8</v>
      </c>
    </row>
    <row r="31" spans="2:13" x14ac:dyDescent="0.25">
      <c r="B31" s="148">
        <v>567132115</v>
      </c>
      <c r="C31" s="148" t="s">
        <v>92</v>
      </c>
      <c r="D31" s="148" t="s">
        <v>46</v>
      </c>
      <c r="F31" s="150">
        <v>429.4</v>
      </c>
      <c r="G31" s="106">
        <f t="shared" si="5"/>
        <v>0</v>
      </c>
      <c r="H31" s="151">
        <v>205</v>
      </c>
      <c r="I31" s="108">
        <f>452*0.95</f>
        <v>429.4</v>
      </c>
      <c r="J31" s="109">
        <f>I31*H31</f>
        <v>88027</v>
      </c>
      <c r="K31" s="110">
        <f t="shared" si="1"/>
        <v>205</v>
      </c>
      <c r="L31" s="111">
        <f t="shared" si="2"/>
        <v>429.4</v>
      </c>
      <c r="M31" s="118">
        <f t="shared" si="3"/>
        <v>88027</v>
      </c>
    </row>
    <row r="32" spans="2:13" x14ac:dyDescent="0.25">
      <c r="B32" s="149" t="s">
        <v>95</v>
      </c>
      <c r="F32" s="150"/>
      <c r="H32" s="151"/>
      <c r="I32" s="108"/>
      <c r="J32" s="109"/>
      <c r="K32" s="110">
        <f t="shared" si="1"/>
        <v>0</v>
      </c>
      <c r="L32" s="111">
        <f t="shared" si="2"/>
        <v>0</v>
      </c>
      <c r="M32" s="118">
        <f t="shared" si="3"/>
        <v>0</v>
      </c>
    </row>
    <row r="33" spans="1:13" x14ac:dyDescent="0.25">
      <c r="B33" s="148">
        <v>307107222</v>
      </c>
      <c r="C33" s="148" t="s">
        <v>89</v>
      </c>
      <c r="D33" s="148" t="s">
        <v>46</v>
      </c>
      <c r="F33" s="150">
        <v>155.19999999999999</v>
      </c>
      <c r="G33" s="106">
        <f t="shared" ref="G33:G36" si="6">IF(ISBLANK(F33),"",(E33*F33))</f>
        <v>0</v>
      </c>
      <c r="H33" s="151">
        <v>245</v>
      </c>
      <c r="I33" s="108">
        <f>2*77.6</f>
        <v>155.19999999999999</v>
      </c>
      <c r="J33" s="109">
        <f>I33*H33</f>
        <v>38024</v>
      </c>
      <c r="K33" s="110">
        <f t="shared" si="1"/>
        <v>245</v>
      </c>
      <c r="L33" s="111">
        <f t="shared" si="2"/>
        <v>155.19999999999999</v>
      </c>
      <c r="M33" s="118">
        <f t="shared" si="3"/>
        <v>38024</v>
      </c>
    </row>
    <row r="34" spans="1:13" x14ac:dyDescent="0.25">
      <c r="B34" s="148">
        <v>162751157</v>
      </c>
      <c r="C34" s="148" t="s">
        <v>90</v>
      </c>
      <c r="D34" s="148" t="s">
        <v>81</v>
      </c>
      <c r="F34" s="150">
        <v>721.16</v>
      </c>
      <c r="G34" s="106">
        <f t="shared" si="6"/>
        <v>0</v>
      </c>
      <c r="H34" s="151">
        <v>49</v>
      </c>
      <c r="I34" s="108">
        <f>185.6+44.72+247+11.84+116*2</f>
        <v>721.16</v>
      </c>
      <c r="J34" s="109">
        <f>I34*H34</f>
        <v>35336.839999999997</v>
      </c>
      <c r="K34" s="110">
        <f t="shared" si="1"/>
        <v>49</v>
      </c>
      <c r="L34" s="111">
        <f t="shared" si="2"/>
        <v>721.16</v>
      </c>
      <c r="M34" s="118">
        <f t="shared" si="3"/>
        <v>35336.839999999997</v>
      </c>
    </row>
    <row r="35" spans="1:13" x14ac:dyDescent="0.25">
      <c r="B35" s="148">
        <v>181152302</v>
      </c>
      <c r="C35" s="148" t="s">
        <v>91</v>
      </c>
      <c r="D35" s="148" t="s">
        <v>46</v>
      </c>
      <c r="F35" s="150">
        <v>27.36</v>
      </c>
      <c r="G35" s="106">
        <f t="shared" si="6"/>
        <v>0</v>
      </c>
      <c r="H35" s="151">
        <v>245</v>
      </c>
      <c r="I35" s="108">
        <f>28.8*0.95</f>
        <v>27.36</v>
      </c>
      <c r="J35" s="109">
        <f>I35*H35</f>
        <v>6703.2</v>
      </c>
      <c r="K35" s="110">
        <f t="shared" si="1"/>
        <v>245</v>
      </c>
      <c r="L35" s="111">
        <f t="shared" si="2"/>
        <v>27.36</v>
      </c>
      <c r="M35" s="118">
        <f t="shared" si="3"/>
        <v>6703.2</v>
      </c>
    </row>
    <row r="36" spans="1:13" x14ac:dyDescent="0.25">
      <c r="B36" s="148">
        <v>567132115</v>
      </c>
      <c r="C36" s="148" t="s">
        <v>92</v>
      </c>
      <c r="D36" s="148" t="s">
        <v>46</v>
      </c>
      <c r="F36" s="150">
        <v>429.4</v>
      </c>
      <c r="G36" s="106">
        <f t="shared" si="6"/>
        <v>0</v>
      </c>
      <c r="H36" s="151">
        <v>245</v>
      </c>
      <c r="I36" s="108">
        <f>452*0.95</f>
        <v>429.4</v>
      </c>
      <c r="J36" s="109">
        <f>I36*H36</f>
        <v>105203</v>
      </c>
      <c r="K36" s="110">
        <f t="shared" si="1"/>
        <v>245</v>
      </c>
      <c r="L36" s="111">
        <f t="shared" si="2"/>
        <v>429.4</v>
      </c>
      <c r="M36" s="118">
        <f t="shared" si="3"/>
        <v>105203</v>
      </c>
    </row>
    <row r="37" spans="1:13" x14ac:dyDescent="0.25">
      <c r="F37" s="150"/>
      <c r="G37" s="106"/>
      <c r="H37" s="151"/>
      <c r="I37" s="108"/>
      <c r="J37" s="109"/>
      <c r="K37" s="110"/>
      <c r="L37" s="111"/>
      <c r="M37" s="118"/>
    </row>
    <row r="38" spans="1:13" s="113" customFormat="1" ht="12" x14ac:dyDescent="0.2">
      <c r="A38" s="103"/>
      <c r="B38" s="103"/>
      <c r="C38" s="103" t="s">
        <v>96</v>
      </c>
      <c r="D38" s="103"/>
      <c r="E38" s="105"/>
      <c r="F38" s="105"/>
      <c r="G38" s="120">
        <f>SUBTOTAL(9,G27:G36)</f>
        <v>0</v>
      </c>
      <c r="H38" s="121"/>
      <c r="I38" s="122"/>
      <c r="J38" s="123">
        <f>SUBTOTAL(9,J15:J36)</f>
        <v>763683.85599999991</v>
      </c>
      <c r="K38" s="124"/>
      <c r="L38" s="125"/>
      <c r="M38" s="112">
        <f>SUBTOTAL(9,M18:M36)</f>
        <v>763683.85999999987</v>
      </c>
    </row>
    <row r="39" spans="1:13" ht="15.75" thickBot="1" x14ac:dyDescent="0.3"/>
    <row r="40" spans="1:13" customFormat="1" ht="16.5" thickBot="1" x14ac:dyDescent="0.3">
      <c r="A40" s="232"/>
      <c r="B40" s="233"/>
      <c r="C40" s="234" t="s">
        <v>614</v>
      </c>
      <c r="D40" s="235"/>
      <c r="E40" s="236"/>
      <c r="F40" s="237"/>
      <c r="G40" s="238">
        <f>SUBTOTAL(9,G17:G38)</f>
        <v>0</v>
      </c>
      <c r="H40" s="239"/>
      <c r="I40" s="239"/>
      <c r="J40" s="240">
        <f>SUBTOTAL(9,J18:J38)</f>
        <v>763683.85599999991</v>
      </c>
      <c r="K40" s="239"/>
      <c r="L40" s="239"/>
      <c r="M40" s="241">
        <f>SUBTOTAL(9,M18:M38)</f>
        <v>763683.85999999987</v>
      </c>
    </row>
    <row r="41" spans="1:13" customFormat="1" ht="15.75" x14ac:dyDescent="0.25">
      <c r="A41" s="242"/>
      <c r="B41" s="243"/>
      <c r="C41" s="244"/>
      <c r="D41" s="245"/>
      <c r="E41" s="246"/>
      <c r="F41" s="247"/>
      <c r="G41" s="248"/>
      <c r="H41" s="249"/>
      <c r="I41" s="250"/>
      <c r="J41" s="251"/>
      <c r="K41" s="252"/>
      <c r="L41" s="252"/>
      <c r="M41" s="253"/>
    </row>
    <row r="42" spans="1:13" customFormat="1" ht="15.75" x14ac:dyDescent="0.25">
      <c r="A42" s="254"/>
      <c r="B42" s="33" t="s">
        <v>18</v>
      </c>
      <c r="C42" s="37" t="s">
        <v>615</v>
      </c>
      <c r="D42" s="254"/>
      <c r="E42" s="255"/>
      <c r="F42" s="254"/>
      <c r="G42" s="37" t="s">
        <v>20</v>
      </c>
      <c r="H42" s="249"/>
      <c r="I42" s="256"/>
      <c r="J42" s="251"/>
      <c r="K42" s="38" t="s">
        <v>22</v>
      </c>
      <c r="L42" s="253"/>
      <c r="M42" s="253"/>
    </row>
    <row r="43" spans="1:13" customFormat="1" ht="15.75" x14ac:dyDescent="0.25">
      <c r="A43" s="254"/>
      <c r="B43" s="33"/>
      <c r="C43" s="37"/>
      <c r="D43" s="254"/>
      <c r="E43" s="255"/>
      <c r="F43" s="254"/>
      <c r="G43" s="37"/>
      <c r="H43" s="249"/>
      <c r="I43" s="256"/>
      <c r="J43" s="251"/>
      <c r="K43" s="38"/>
      <c r="L43" s="253"/>
      <c r="M43" s="253"/>
    </row>
    <row r="44" spans="1:13" customFormat="1" ht="15.75" x14ac:dyDescent="0.25">
      <c r="A44" s="254"/>
      <c r="B44" s="33" t="s">
        <v>19</v>
      </c>
      <c r="C44" s="33" t="s">
        <v>616</v>
      </c>
      <c r="D44" s="254"/>
      <c r="E44" s="255"/>
      <c r="F44" s="254"/>
      <c r="G44" s="33" t="s">
        <v>19</v>
      </c>
      <c r="H44" s="249"/>
      <c r="I44" s="256"/>
      <c r="J44" s="251"/>
      <c r="K44" s="33" t="s">
        <v>19</v>
      </c>
      <c r="L44" s="253"/>
      <c r="M44" s="253"/>
    </row>
    <row r="45" spans="1:13" customFormat="1" x14ac:dyDescent="0.25">
      <c r="A45" s="43"/>
      <c r="B45" s="257"/>
      <c r="C45" s="257"/>
      <c r="D45" s="257"/>
      <c r="E45" s="258"/>
      <c r="F45" s="259"/>
      <c r="G45" s="260"/>
      <c r="H45" s="261"/>
      <c r="I45" s="262"/>
      <c r="J45" s="263"/>
      <c r="K45" s="264"/>
      <c r="L45" s="264"/>
      <c r="M45" s="265"/>
    </row>
  </sheetData>
  <mergeCells count="3">
    <mergeCell ref="E13:G13"/>
    <mergeCell ref="H13:J13"/>
    <mergeCell ref="K13:M13"/>
  </mergeCells>
  <conditionalFormatting sqref="X1:AD1 A1:B1 D1:V1">
    <cfRule type="cellIs" dxfId="1" priority="3" stopIfTrue="1" operator="lessThan">
      <formula>0</formula>
    </cfRule>
  </conditionalFormatting>
  <conditionalFormatting sqref="D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003-01</vt:lpstr>
      <vt:lpstr>003-02</vt:lpstr>
      <vt:lpstr>003-03</vt:lpstr>
      <vt:lpstr>'003-01'!Oblast_tisku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2023-01-09T12:05:45Z</cp:lastPrinted>
  <dcterms:created xsi:type="dcterms:W3CDTF">2022-11-23T12:47:16Z</dcterms:created>
  <dcterms:modified xsi:type="dcterms:W3CDTF">2023-01-09T12:05:50Z</dcterms:modified>
</cp:coreProperties>
</file>